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dbsaorg-my.sharepoint.com/personal/lwazis_dbsa_org/Documents/Desktop/Eastern Cape DoE(ECDoE)/ESTIMATES/Cwecweni SSS/"/>
    </mc:Choice>
  </mc:AlternateContent>
  <xr:revisionPtr revIDLastSave="0" documentId="8_{C7895CD1-51E2-461D-82B5-8D20E16A170E}" xr6:coauthVersionLast="47" xr6:coauthVersionMax="47" xr10:uidLastSave="{00000000-0000-0000-0000-000000000000}"/>
  <bookViews>
    <workbookView xWindow="-110" yWindow="-110" windowWidth="19420" windowHeight="11500" xr2:uid="{39A9B272-99CA-42C8-8FF8-C9FD92897074}"/>
  </bookViews>
  <sheets>
    <sheet name="Cwecweni Pricing Schedule" sheetId="1" r:id="rId1"/>
  </sheets>
  <definedNames>
    <definedName name="_xlnm.Print_Area" localSheetId="0">'Cwecweni Pricing Schedule'!$A$1:$F$136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9" i="1" l="1"/>
  <c r="F99" i="1" s="1"/>
  <c r="A123" i="1"/>
  <c r="A128" i="1" s="1"/>
  <c r="F53" i="1"/>
  <c r="F41" i="1"/>
  <c r="F37" i="1"/>
  <c r="F33" i="1"/>
  <c r="F25" i="1"/>
  <c r="F23" i="1"/>
  <c r="F21" i="1"/>
  <c r="F17" i="1"/>
  <c r="E61" i="1"/>
  <c r="F61" i="1" s="1"/>
  <c r="A25" i="1"/>
  <c r="F123" i="1"/>
  <c r="E95" i="1"/>
  <c r="F95" i="1" s="1"/>
  <c r="E93" i="1"/>
  <c r="F93" i="1" s="1"/>
  <c r="F39" i="1"/>
  <c r="F35" i="1"/>
  <c r="E69" i="1"/>
  <c r="F69" i="1" s="1"/>
  <c r="E97" i="1"/>
  <c r="F97" i="1" s="1"/>
  <c r="A33" i="1"/>
  <c r="A35" i="1" s="1"/>
  <c r="A37" i="1" s="1"/>
  <c r="A39" i="1" s="1"/>
  <c r="A41" i="1" s="1"/>
  <c r="F28" i="1" l="1"/>
  <c r="F113" i="1" s="1"/>
  <c r="F46" i="1"/>
  <c r="F115" i="1" s="1"/>
  <c r="E84" i="1" l="1"/>
  <c r="F84" i="1" s="1"/>
  <c r="E86" i="1"/>
  <c r="F86" i="1" s="1"/>
  <c r="E88" i="1"/>
  <c r="F88" i="1" s="1"/>
  <c r="E82" i="1"/>
  <c r="F82" i="1" s="1"/>
  <c r="F117" i="1"/>
  <c r="F7" i="1"/>
  <c r="F11" i="1" s="1"/>
  <c r="F111" i="1" s="1"/>
  <c r="F119" i="1" l="1"/>
  <c r="F128" i="1" s="1"/>
  <c r="F130" i="1" s="1"/>
</calcChain>
</file>

<file path=xl/sharedStrings.xml><?xml version="1.0" encoding="utf-8"?>
<sst xmlns="http://schemas.openxmlformats.org/spreadsheetml/2006/main" count="87" uniqueCount="60">
  <si>
    <t>Note: Tenderers to note that this pricing schedule is indicative and must be read and completed in conjuction with the works information provided</t>
  </si>
  <si>
    <t>Item #</t>
  </si>
  <si>
    <t>Description</t>
  </si>
  <si>
    <t>Unit</t>
  </si>
  <si>
    <t>Qty</t>
  </si>
  <si>
    <t>Rate</t>
  </si>
  <si>
    <t>Amount</t>
  </si>
  <si>
    <t>Section 1: PRELIMINARIES and GENERAL</t>
  </si>
  <si>
    <t>Allow for the preliminaries and general. Prices to include all applicable contract clauses, fixed, time based and value related components. All applicable and relevant OHS items as per the prevailing latest regulations must be adhered to and priced for accordingly.</t>
  </si>
  <si>
    <t>Item</t>
  </si>
  <si>
    <t>Section 2: BUILDING WORK</t>
  </si>
  <si>
    <t>No</t>
  </si>
  <si>
    <t>Note: All amounts to be used in full or partly with instruction of the client.</t>
  </si>
  <si>
    <t>ELECTRICAL INSTALLATION</t>
  </si>
  <si>
    <t xml:space="preserve">Profit </t>
  </si>
  <si>
    <t>Attendance</t>
  </si>
  <si>
    <t>COMMUNITY LIASON OFFICER</t>
  </si>
  <si>
    <t>PROJECT STEERING COMMITTEE</t>
  </si>
  <si>
    <t>DESIGN CONSULTANTS</t>
  </si>
  <si>
    <t>Note: Design team to be managed by and paid by the contractor. All disciplines are perform from stage 1 to stage 7 of the FIPDM. All tendered resources must be Professionally Registered</t>
  </si>
  <si>
    <t>Architects [Pr Arch or Pr Tech Arch]</t>
  </si>
  <si>
    <t>Civil and Structural [Pr Eng or Pr Tech Eng]</t>
  </si>
  <si>
    <t>Electrical and Mechanical [Pr Eng or Pr Tech Eng]</t>
  </si>
  <si>
    <t>MONITORING CONSULTANTS:</t>
  </si>
  <si>
    <t>Note: Monitoring team to be managed by and represent the client and be independent of the contractor and paid via the contractor or directly by the client. All disciplines are perform from stage 1 to stage 7 of the FIPDM. All resources must be Professionally Registered</t>
  </si>
  <si>
    <t>Quantity Surveyor/PA [PrQS]</t>
  </si>
  <si>
    <t>OHS Consultant [SACPMP Professionally Registered]</t>
  </si>
  <si>
    <t>Social Facilitator</t>
  </si>
  <si>
    <t>Clerk of Works [Diploma or B. Degree Built Environment_ Civil or Building with 5years min experience]</t>
  </si>
  <si>
    <t>SUMMARY</t>
  </si>
  <si>
    <t>CONTINGENCY</t>
  </si>
  <si>
    <t>Sub- TOTAL</t>
  </si>
  <si>
    <t>vat 15%</t>
  </si>
  <si>
    <t>TOTAL CARRIED TO FORM OF OFFER</t>
  </si>
  <si>
    <t>Section 3: EXTERNAL WORKS</t>
  </si>
  <si>
    <t xml:space="preserve">Contruction of drinking fountains </t>
  </si>
  <si>
    <t>Section 1 Total</t>
  </si>
  <si>
    <t>Section 2 Total</t>
  </si>
  <si>
    <t>Section 3 Total</t>
  </si>
  <si>
    <t>Section 4: PROVISIONAL SUMS</t>
  </si>
  <si>
    <t>Section 4 Total</t>
  </si>
  <si>
    <t>Section 5: BUDGETARY ALLOWANCE</t>
  </si>
  <si>
    <t>Section 5 Total</t>
  </si>
  <si>
    <t>Pricing Schedule for the Completion of Cwecweni SSS_ Provision of Classrooms and Associated site works</t>
  </si>
  <si>
    <t>Sum</t>
  </si>
  <si>
    <t>Allow for the supply and installation classroom furniture (teacher's desks + chairs and learners desks and chairs), HOD office furniture and storage cabinets complete with appropriate shelving to storage area.</t>
  </si>
  <si>
    <t>Alterations:</t>
  </si>
  <si>
    <t>Allow fo the complete demolition of existing pit toilet including desludging pits, breaking down and filling them up including rehabilitating ground.</t>
  </si>
  <si>
    <t>New buildings:</t>
  </si>
  <si>
    <t>Allow for the Contruction of septic/conservacy tank with enough capacity to last for a minimum 1 year without servicing.</t>
  </si>
  <si>
    <t xml:space="preserve">Allow a sum of R 61 250.00 (Sixty One Thousand Two Hundredand Fifty rands) for the appointment of CLO. </t>
  </si>
  <si>
    <t>Allow a sum of R 750 000.00 (Seven Hundred and Fifty Thousand rands) for the provision and complete installation of electricity to the new buildings and converted kitchen</t>
  </si>
  <si>
    <t xml:space="preserve">Contractor to allow for the design and installation of a water reticulation network from tanks to drinking fountains </t>
  </si>
  <si>
    <r>
      <t xml:space="preserve">Construction of a New brick and mortar 3 Classroom Building with a HOD office and storage area complete with earthworks and foundations, superstructure, roofs, rainwater goods and applicable finishes. Buildings must be designed and built to comply with the Minimum Uniform Norms and Standards for public school infrastructure and priced  accordingly.                                                                                                                                                            </t>
    </r>
    <r>
      <rPr>
        <i/>
        <sz val="9"/>
        <color theme="1"/>
        <rFont val="Arial Narrow"/>
        <family val="2"/>
      </rPr>
      <t xml:space="preserve">  The national Building Regulations must be fully adhered to.</t>
    </r>
  </si>
  <si>
    <r>
      <t xml:space="preserve">Construction of New brick and mortar toilet buildings to accomodate Girls, Boys and Eductaors ( minimum 3 separate buildings) complete with earthworks and foundations, superstructure, roofs, rainwater goods and applicable finishes. Buildings must be designed and built to comply with the Minimum Uniform Norms and Standards for public school infrastructure and priced  accordingly.                                                                                                                                                              </t>
    </r>
    <r>
      <rPr>
        <i/>
        <sz val="9"/>
        <color theme="1"/>
        <rFont val="Arial Narrow"/>
        <family val="2"/>
      </rPr>
      <t>The national Building Regulations must be fully adhered to.</t>
    </r>
  </si>
  <si>
    <r>
      <t xml:space="preserve">Construction of rain water tank stands complete, including the supply, install and connection of rain water tanks (5000l).                                                                                        </t>
    </r>
    <r>
      <rPr>
        <i/>
        <sz val="9"/>
        <color theme="1"/>
        <rFont val="Arial Narrow"/>
        <family val="2"/>
      </rPr>
      <t>Note: All tanks must be filled with clean drinking water at Practical Completion</t>
    </r>
  </si>
  <si>
    <r>
      <t xml:space="preserve">Allow a sum of R 24 000.00 (Twenty Four Thousand rands) for a maximum of 5 PSC members.                                                                                                                   </t>
    </r>
    <r>
      <rPr>
        <i/>
        <sz val="9"/>
        <color theme="1"/>
        <rFont val="Arial Narrow"/>
        <family val="2"/>
      </rPr>
      <t>Note: Allowance is mainly transportaion and lunch for the unemployed PSC members</t>
    </r>
  </si>
  <si>
    <t>Allow a sum of R 750 000.00 (Seven Hundred Fifty Thousand rand) for contingencies to be used at the client's descretion. To be deducted partly or in full by the client.</t>
  </si>
  <si>
    <t>Construction of reinforced concrete walkways linking the new 3 classroom building to the rest of the school, aprons, V drains and storm water discharge point, etc. complete with landscaping and grassing where necessary.</t>
  </si>
  <si>
    <t>Geotechnical Engineer [Professionally Registered]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</si>
</sst>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Aptos Narrow"/>
      <family val="2"/>
      <scheme val="minor"/>
    </font>
    <font>
      <sz val="11"/>
      <color theme="1"/>
      <name val="Aptos Narrow"/>
      <family val="2"/>
      <scheme val="minor"/>
    </font>
    <font>
      <b/>
      <u/>
      <sz val="9"/>
      <color theme="1"/>
      <name val="Arial Narrow"/>
      <family val="2"/>
    </font>
    <font>
      <sz val="11"/>
      <color theme="1"/>
      <name val="Arial Narrow"/>
      <family val="2"/>
    </font>
    <font>
      <sz val="9"/>
      <color theme="1"/>
      <name val="Arial Narrow"/>
      <family val="2"/>
    </font>
    <font>
      <b/>
      <i/>
      <sz val="9"/>
      <color theme="1"/>
      <name val="Arial Narrow"/>
      <family val="2"/>
    </font>
    <font>
      <b/>
      <sz val="9"/>
      <color theme="1"/>
      <name val="Arial Narrow"/>
      <family val="2"/>
    </font>
    <font>
      <i/>
      <sz val="9"/>
      <color theme="1"/>
      <name val="Arial Narrow"/>
      <family val="2"/>
    </font>
    <font>
      <u/>
      <sz val="9"/>
      <color theme="1"/>
      <name val="Arial Narrow"/>
      <family val="2"/>
    </font>
  </fonts>
  <fills count="2">
    <fill>
      <patternFill patternType="none"/>
    </fill>
    <fill>
      <patternFill patternType="gray125"/>
    </fill>
  </fills>
  <borders count="4">
    <border>
      <left/>
      <right/>
      <top/>
      <bottom/>
      <diagonal/>
    </border>
    <border>
      <left style="thin">
        <color auto="1"/>
      </left>
      <right style="thin">
        <color auto="1"/>
      </right>
      <top/>
      <bottom/>
      <diagonal/>
    </border>
    <border>
      <left/>
      <right/>
      <top/>
      <bottom style="thin">
        <color auto="1"/>
      </bottom>
      <diagonal/>
    </border>
    <border>
      <left/>
      <right/>
      <top/>
      <bottom style="double">
        <color auto="1"/>
      </bottom>
      <diagonal/>
    </border>
  </borders>
  <cellStyleXfs count="2">
    <xf numFmtId="0" fontId="0" fillId="0" borderId="0"/>
    <xf numFmtId="43" fontId="1" fillId="0" borderId="0" applyFont="0" applyFill="0" applyBorder="0" applyAlignment="0" applyProtection="0"/>
  </cellStyleXfs>
  <cellXfs count="39">
    <xf numFmtId="0" fontId="0" fillId="0" borderId="0" xfId="0"/>
    <xf numFmtId="43" fontId="3" fillId="0" borderId="1" xfId="1" applyFont="1" applyBorder="1" applyProtection="1">
      <protection locked="0"/>
    </xf>
    <xf numFmtId="43" fontId="3" fillId="0" borderId="0" xfId="1" applyFont="1" applyProtection="1">
      <protection locked="0"/>
    </xf>
    <xf numFmtId="0" fontId="4" fillId="0" borderId="0" xfId="0" applyFont="1" applyProtection="1">
      <protection locked="0"/>
    </xf>
    <xf numFmtId="43" fontId="4" fillId="0" borderId="1" xfId="1" applyFont="1" applyBorder="1" applyProtection="1">
      <protection locked="0"/>
    </xf>
    <xf numFmtId="43" fontId="4" fillId="0" borderId="0" xfId="1" applyFont="1" applyProtection="1">
      <protection locked="0"/>
    </xf>
    <xf numFmtId="43" fontId="6" fillId="0" borderId="1" xfId="1" applyFont="1" applyBorder="1" applyProtection="1">
      <protection locked="0"/>
    </xf>
    <xf numFmtId="43" fontId="6" fillId="0" borderId="2" xfId="1" applyFont="1" applyBorder="1" applyProtection="1">
      <protection locked="0"/>
    </xf>
    <xf numFmtId="43" fontId="6" fillId="0" borderId="0" xfId="1" applyFont="1" applyBorder="1" applyProtection="1">
      <protection locked="0"/>
    </xf>
    <xf numFmtId="43" fontId="4" fillId="0" borderId="1" xfId="1" applyFont="1" applyBorder="1" applyAlignment="1" applyProtection="1">
      <alignment horizontal="left"/>
    </xf>
    <xf numFmtId="43" fontId="4" fillId="0" borderId="1" xfId="1" applyFont="1" applyBorder="1" applyAlignment="1" applyProtection="1">
      <alignment horizontal="left"/>
      <protection locked="0"/>
    </xf>
    <xf numFmtId="43" fontId="4" fillId="0" borderId="0" xfId="1" applyFont="1" applyAlignment="1" applyProtection="1">
      <alignment horizontal="left"/>
      <protection locked="0"/>
    </xf>
    <xf numFmtId="43" fontId="4" fillId="0" borderId="0" xfId="0" applyNumberFormat="1" applyFont="1" applyProtection="1">
      <protection locked="0"/>
    </xf>
    <xf numFmtId="43" fontId="6" fillId="0" borderId="0" xfId="1" applyFont="1" applyProtection="1">
      <protection locked="0"/>
    </xf>
    <xf numFmtId="43" fontId="6" fillId="0" borderId="1" xfId="1" applyFont="1" applyBorder="1" applyAlignment="1" applyProtection="1">
      <alignment horizontal="left"/>
      <protection locked="0"/>
    </xf>
    <xf numFmtId="0" fontId="6" fillId="0" borderId="0" xfId="0" applyFont="1" applyProtection="1">
      <protection locked="0"/>
    </xf>
    <xf numFmtId="43" fontId="6" fillId="0" borderId="3" xfId="1" applyFont="1" applyBorder="1" applyProtection="1">
      <protection locked="0"/>
    </xf>
    <xf numFmtId="0" fontId="5" fillId="0" borderId="0" xfId="0" applyFont="1" applyAlignment="1" applyProtection="1">
      <alignment horizontal="left"/>
      <protection locked="0"/>
    </xf>
    <xf numFmtId="0" fontId="3" fillId="0" borderId="0" xfId="0" applyFont="1" applyAlignment="1" applyProtection="1">
      <alignment horizontal="justify" vertical="center"/>
      <protection locked="0"/>
    </xf>
    <xf numFmtId="43" fontId="3" fillId="0" borderId="0" xfId="0" applyNumberFormat="1" applyFont="1" applyAlignment="1" applyProtection="1">
      <alignment horizontal="justify" vertical="center"/>
      <protection locked="0"/>
    </xf>
    <xf numFmtId="0" fontId="2" fillId="0" borderId="0" xfId="0" applyFont="1" applyProtection="1"/>
    <xf numFmtId="0" fontId="3" fillId="0" borderId="1" xfId="0" applyFont="1" applyBorder="1" applyProtection="1"/>
    <xf numFmtId="0" fontId="5" fillId="0" borderId="0" xfId="0" applyFont="1" applyAlignment="1" applyProtection="1">
      <alignment horizontal="left"/>
    </xf>
    <xf numFmtId="0" fontId="4" fillId="0" borderId="0" xfId="0" applyFont="1" applyProtection="1"/>
    <xf numFmtId="0" fontId="4" fillId="0" borderId="1" xfId="0" applyFont="1" applyBorder="1" applyProtection="1"/>
    <xf numFmtId="0" fontId="4" fillId="0" borderId="1" xfId="0" applyFont="1" applyBorder="1" applyAlignment="1" applyProtection="1">
      <alignment horizontal="left"/>
    </xf>
    <xf numFmtId="0" fontId="6" fillId="0" borderId="0" xfId="0" applyFont="1" applyProtection="1"/>
    <xf numFmtId="0" fontId="4" fillId="0" borderId="0" xfId="0" quotePrefix="1" applyFont="1" applyProtection="1"/>
    <xf numFmtId="0" fontId="4" fillId="0" borderId="1" xfId="0" quotePrefix="1" applyFont="1" applyBorder="1" applyAlignment="1" applyProtection="1">
      <alignment wrapText="1"/>
    </xf>
    <xf numFmtId="0" fontId="6" fillId="0" borderId="1" xfId="0" applyFont="1" applyBorder="1" applyAlignment="1" applyProtection="1">
      <alignment horizontal="right"/>
    </xf>
    <xf numFmtId="0" fontId="6" fillId="0" borderId="1" xfId="0" applyFont="1" applyBorder="1" applyProtection="1"/>
    <xf numFmtId="0" fontId="6" fillId="0" borderId="1" xfId="0" applyFont="1" applyBorder="1" applyAlignment="1" applyProtection="1">
      <alignment horizontal="left"/>
    </xf>
    <xf numFmtId="0" fontId="2" fillId="0" borderId="1" xfId="0" applyFont="1" applyBorder="1" applyProtection="1"/>
    <xf numFmtId="0" fontId="2" fillId="0" borderId="1" xfId="0" quotePrefix="1" applyFont="1" applyBorder="1" applyAlignment="1" applyProtection="1">
      <alignment wrapText="1"/>
    </xf>
    <xf numFmtId="0" fontId="8" fillId="0" borderId="1" xfId="0" applyFont="1" applyBorder="1" applyProtection="1"/>
    <xf numFmtId="0" fontId="4" fillId="0" borderId="1" xfId="0" applyFont="1" applyBorder="1" applyAlignment="1" applyProtection="1">
      <alignment horizontal="left" vertical="center"/>
    </xf>
    <xf numFmtId="0" fontId="8" fillId="0" borderId="1" xfId="0" applyFont="1" applyBorder="1" applyAlignment="1" applyProtection="1">
      <alignment vertical="center"/>
    </xf>
    <xf numFmtId="0" fontId="2" fillId="0" borderId="1" xfId="0" applyFont="1" applyBorder="1" applyAlignment="1" applyProtection="1">
      <alignment horizontal="center"/>
    </xf>
    <xf numFmtId="0" fontId="4" fillId="0" borderId="0" xfId="0" applyFont="1" applyAlignment="1" applyProtection="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3ACFB-84EE-4A89-8658-E7EA8EE50A6C}">
  <dimension ref="A1:R136"/>
  <sheetViews>
    <sheetView tabSelected="1" view="pageBreakPreview" zoomScaleNormal="100" zoomScaleSheetLayoutView="100" workbookViewId="0">
      <pane ySplit="3" topLeftCell="A4" activePane="bottomLeft" state="frozen"/>
      <selection pane="bottomLeft" activeCell="B7" sqref="B7"/>
    </sheetView>
  </sheetViews>
  <sheetFormatPr defaultColWidth="8.81640625" defaultRowHeight="11.5" x14ac:dyDescent="0.25"/>
  <cols>
    <col min="1" max="1" width="4.453125" style="23" customWidth="1"/>
    <col min="2" max="2" width="29.453125" style="23" customWidth="1"/>
    <col min="3" max="3" width="14" style="23" customWidth="1"/>
    <col min="4" max="4" width="9.08984375" style="38" customWidth="1"/>
    <col min="5" max="5" width="18.453125" style="5" customWidth="1"/>
    <col min="6" max="6" width="16.6328125" style="5" customWidth="1"/>
    <col min="7" max="7" width="18.90625" style="3" customWidth="1"/>
    <col min="8" max="8" width="11.1796875" style="3" hidden="1" customWidth="1"/>
    <col min="9" max="9" width="4.90625" style="3" hidden="1" customWidth="1"/>
    <col min="10" max="10" width="8.81640625" style="3" hidden="1" customWidth="1"/>
    <col min="11" max="11" width="3.54296875" style="3" hidden="1" customWidth="1"/>
    <col min="12" max="15" width="8.81640625" style="3" hidden="1" customWidth="1"/>
    <col min="16" max="16" width="5" style="3" hidden="1" customWidth="1"/>
    <col min="17" max="18" width="8.81640625" style="3" hidden="1" customWidth="1"/>
    <col min="19" max="16384" width="8.81640625" style="3"/>
  </cols>
  <sheetData>
    <row r="1" spans="1:6" ht="24.5" customHeight="1" x14ac:dyDescent="0.3">
      <c r="A1" s="20" t="s">
        <v>43</v>
      </c>
      <c r="B1" s="21"/>
      <c r="C1" s="21"/>
      <c r="D1" s="21"/>
      <c r="E1" s="1"/>
      <c r="F1" s="2"/>
    </row>
    <row r="2" spans="1:6" ht="27.65" customHeight="1" x14ac:dyDescent="0.25">
      <c r="A2" s="22" t="s">
        <v>0</v>
      </c>
      <c r="B2" s="22"/>
      <c r="C2" s="22"/>
      <c r="D2" s="22"/>
      <c r="E2" s="17"/>
      <c r="F2" s="17"/>
    </row>
    <row r="3" spans="1:6" x14ac:dyDescent="0.25">
      <c r="A3" s="23" t="s">
        <v>1</v>
      </c>
      <c r="B3" s="24" t="s">
        <v>2</v>
      </c>
      <c r="C3" s="24" t="s">
        <v>3</v>
      </c>
      <c r="D3" s="25" t="s">
        <v>4</v>
      </c>
      <c r="E3" s="4" t="s">
        <v>5</v>
      </c>
      <c r="F3" s="5" t="s">
        <v>6</v>
      </c>
    </row>
    <row r="4" spans="1:6" x14ac:dyDescent="0.25">
      <c r="B4" s="24"/>
      <c r="C4" s="24"/>
      <c r="D4" s="25"/>
      <c r="E4" s="4"/>
    </row>
    <row r="5" spans="1:6" x14ac:dyDescent="0.25">
      <c r="A5" s="26" t="s">
        <v>7</v>
      </c>
      <c r="B5" s="24"/>
      <c r="C5" s="24"/>
      <c r="D5" s="25"/>
      <c r="E5" s="4"/>
    </row>
    <row r="6" spans="1:6" x14ac:dyDescent="0.25">
      <c r="B6" s="24"/>
      <c r="C6" s="24"/>
      <c r="D6" s="25"/>
      <c r="E6" s="4"/>
    </row>
    <row r="7" spans="1:6" ht="82.75" customHeight="1" x14ac:dyDescent="0.25">
      <c r="A7" s="27">
        <v>1</v>
      </c>
      <c r="B7" s="28" t="s">
        <v>8</v>
      </c>
      <c r="C7" s="24" t="s">
        <v>9</v>
      </c>
      <c r="D7" s="25">
        <v>1</v>
      </c>
      <c r="E7" s="4"/>
      <c r="F7" s="5">
        <f>D7*E7</f>
        <v>0</v>
      </c>
    </row>
    <row r="8" spans="1:6" ht="12" customHeight="1" x14ac:dyDescent="0.25">
      <c r="A8" s="27"/>
      <c r="B8" s="28"/>
      <c r="C8" s="24"/>
      <c r="D8" s="25"/>
      <c r="E8" s="4"/>
    </row>
    <row r="9" spans="1:6" ht="12" customHeight="1" x14ac:dyDescent="0.25">
      <c r="A9" s="27"/>
      <c r="B9" s="28"/>
      <c r="C9" s="24"/>
      <c r="D9" s="25"/>
      <c r="E9" s="4"/>
    </row>
    <row r="10" spans="1:6" x14ac:dyDescent="0.25">
      <c r="B10" s="28"/>
      <c r="C10" s="24"/>
      <c r="D10" s="25"/>
      <c r="E10" s="4"/>
    </row>
    <row r="11" spans="1:6" x14ac:dyDescent="0.25">
      <c r="B11" s="29" t="s">
        <v>36</v>
      </c>
      <c r="C11" s="30"/>
      <c r="D11" s="31"/>
      <c r="E11" s="6"/>
      <c r="F11" s="7">
        <f>SUM(F7:F10)</f>
        <v>0</v>
      </c>
    </row>
    <row r="12" spans="1:6" x14ac:dyDescent="0.25">
      <c r="B12" s="24"/>
      <c r="C12" s="24"/>
      <c r="D12" s="25"/>
      <c r="E12" s="4"/>
    </row>
    <row r="13" spans="1:6" x14ac:dyDescent="0.25">
      <c r="A13" s="26" t="s">
        <v>10</v>
      </c>
      <c r="B13" s="24"/>
      <c r="C13" s="24"/>
      <c r="D13" s="25"/>
      <c r="E13" s="4"/>
    </row>
    <row r="14" spans="1:6" x14ac:dyDescent="0.25">
      <c r="A14" s="26"/>
      <c r="B14" s="24"/>
      <c r="C14" s="24"/>
      <c r="D14" s="25"/>
      <c r="E14" s="4"/>
    </row>
    <row r="15" spans="1:6" x14ac:dyDescent="0.25">
      <c r="B15" s="32" t="s">
        <v>46</v>
      </c>
      <c r="C15" s="24"/>
      <c r="D15" s="25"/>
      <c r="E15" s="4"/>
    </row>
    <row r="16" spans="1:6" x14ac:dyDescent="0.25">
      <c r="B16" s="30"/>
      <c r="C16" s="24"/>
      <c r="D16" s="25"/>
      <c r="E16" s="4"/>
    </row>
    <row r="17" spans="1:8" ht="56.4" customHeight="1" x14ac:dyDescent="0.25">
      <c r="A17" s="23">
        <v>1</v>
      </c>
      <c r="B17" s="28" t="s">
        <v>47</v>
      </c>
      <c r="C17" s="24" t="s">
        <v>44</v>
      </c>
      <c r="D17" s="25">
        <v>1</v>
      </c>
      <c r="E17" s="4"/>
      <c r="F17" s="5">
        <f>D17*E17</f>
        <v>0</v>
      </c>
      <c r="H17" s="18"/>
    </row>
    <row r="18" spans="1:8" ht="12" customHeight="1" x14ac:dyDescent="0.25">
      <c r="B18" s="28"/>
      <c r="C18" s="24"/>
      <c r="D18" s="25"/>
      <c r="E18" s="4"/>
      <c r="H18" s="18"/>
    </row>
    <row r="19" spans="1:8" ht="12" customHeight="1" x14ac:dyDescent="0.25">
      <c r="B19" s="33" t="s">
        <v>48</v>
      </c>
      <c r="C19" s="24"/>
      <c r="D19" s="25"/>
      <c r="E19" s="4"/>
      <c r="H19" s="18"/>
    </row>
    <row r="20" spans="1:8" ht="12" customHeight="1" x14ac:dyDescent="0.25">
      <c r="B20" s="28"/>
      <c r="C20" s="24"/>
      <c r="D20" s="25"/>
      <c r="E20" s="4"/>
      <c r="H20" s="18"/>
    </row>
    <row r="21" spans="1:8" ht="115" x14ac:dyDescent="0.25">
      <c r="A21" s="23">
        <v>1</v>
      </c>
      <c r="B21" s="28" t="s">
        <v>53</v>
      </c>
      <c r="C21" s="24" t="s">
        <v>44</v>
      </c>
      <c r="D21" s="25">
        <v>1</v>
      </c>
      <c r="E21" s="4"/>
      <c r="F21" s="5">
        <f>D21*E21</f>
        <v>0</v>
      </c>
      <c r="H21" s="18"/>
    </row>
    <row r="22" spans="1:8" x14ac:dyDescent="0.25">
      <c r="B22" s="24"/>
      <c r="C22" s="24"/>
      <c r="D22" s="25"/>
      <c r="E22" s="4"/>
    </row>
    <row r="23" spans="1:8" ht="57.5" x14ac:dyDescent="0.25">
      <c r="A23" s="23">
        <v>2</v>
      </c>
      <c r="B23" s="28" t="s">
        <v>45</v>
      </c>
      <c r="C23" s="24" t="s">
        <v>9</v>
      </c>
      <c r="D23" s="25">
        <v>1</v>
      </c>
      <c r="E23" s="4"/>
      <c r="F23" s="5">
        <f>D23*E23</f>
        <v>0</v>
      </c>
    </row>
    <row r="24" spans="1:8" x14ac:dyDescent="0.25">
      <c r="B24" s="28"/>
      <c r="C24" s="24"/>
      <c r="D24" s="25"/>
      <c r="E24" s="4"/>
    </row>
    <row r="25" spans="1:8" ht="90.65" customHeight="1" x14ac:dyDescent="0.25">
      <c r="A25" s="23">
        <f>A23+1</f>
        <v>3</v>
      </c>
      <c r="B25" s="28" t="s">
        <v>54</v>
      </c>
      <c r="C25" s="24" t="s">
        <v>44</v>
      </c>
      <c r="D25" s="25">
        <v>1</v>
      </c>
      <c r="E25" s="4"/>
      <c r="F25" s="5">
        <f>D25*E25</f>
        <v>0</v>
      </c>
      <c r="H25" s="19"/>
    </row>
    <row r="26" spans="1:8" x14ac:dyDescent="0.25">
      <c r="B26" s="28"/>
      <c r="C26" s="24"/>
      <c r="D26" s="25"/>
      <c r="E26" s="4"/>
    </row>
    <row r="27" spans="1:8" x14ac:dyDescent="0.25">
      <c r="B27" s="28"/>
      <c r="C27" s="24"/>
      <c r="D27" s="25"/>
      <c r="E27" s="4"/>
    </row>
    <row r="28" spans="1:8" x14ac:dyDescent="0.25">
      <c r="B28" s="29" t="s">
        <v>37</v>
      </c>
      <c r="C28" s="30"/>
      <c r="D28" s="31"/>
      <c r="E28" s="6"/>
      <c r="F28" s="7">
        <f>SUM(F17:F27)</f>
        <v>0</v>
      </c>
    </row>
    <row r="29" spans="1:8" x14ac:dyDescent="0.25">
      <c r="B29" s="24"/>
      <c r="C29" s="24"/>
      <c r="D29" s="25"/>
      <c r="E29" s="4"/>
    </row>
    <row r="30" spans="1:8" x14ac:dyDescent="0.25">
      <c r="B30" s="29"/>
      <c r="C30" s="30"/>
      <c r="D30" s="31"/>
      <c r="E30" s="6"/>
      <c r="F30" s="8"/>
    </row>
    <row r="31" spans="1:8" x14ac:dyDescent="0.25">
      <c r="A31" s="26" t="s">
        <v>34</v>
      </c>
      <c r="B31" s="24"/>
      <c r="C31" s="24"/>
      <c r="D31" s="25"/>
      <c r="E31" s="4"/>
    </row>
    <row r="32" spans="1:8" x14ac:dyDescent="0.25">
      <c r="B32" s="24"/>
      <c r="C32" s="24"/>
      <c r="D32" s="25"/>
      <c r="E32" s="4"/>
    </row>
    <row r="33" spans="1:6" ht="57" customHeight="1" x14ac:dyDescent="0.25">
      <c r="A33" s="23">
        <f>A32+1</f>
        <v>1</v>
      </c>
      <c r="B33" s="28" t="s">
        <v>58</v>
      </c>
      <c r="C33" s="24" t="s">
        <v>9</v>
      </c>
      <c r="D33" s="25">
        <v>1</v>
      </c>
      <c r="E33" s="4"/>
      <c r="F33" s="5">
        <f>D33*E33</f>
        <v>0</v>
      </c>
    </row>
    <row r="34" spans="1:6" x14ac:dyDescent="0.25">
      <c r="B34" s="24"/>
      <c r="C34" s="24"/>
      <c r="D34" s="25"/>
      <c r="E34" s="4"/>
    </row>
    <row r="35" spans="1:6" ht="56" customHeight="1" x14ac:dyDescent="0.25">
      <c r="A35" s="23">
        <f>A33+1</f>
        <v>2</v>
      </c>
      <c r="B35" s="28" t="s">
        <v>55</v>
      </c>
      <c r="C35" s="24" t="s">
        <v>11</v>
      </c>
      <c r="D35" s="25">
        <v>4</v>
      </c>
      <c r="E35" s="4"/>
      <c r="F35" s="5">
        <f>D35*E35</f>
        <v>0</v>
      </c>
    </row>
    <row r="36" spans="1:6" x14ac:dyDescent="0.25">
      <c r="B36" s="28"/>
      <c r="C36" s="24"/>
      <c r="D36" s="25"/>
      <c r="E36" s="4"/>
    </row>
    <row r="37" spans="1:6" ht="40.75" customHeight="1" x14ac:dyDescent="0.25">
      <c r="A37" s="23">
        <f>A35+1</f>
        <v>3</v>
      </c>
      <c r="B37" s="28" t="s">
        <v>52</v>
      </c>
      <c r="C37" s="24" t="s">
        <v>44</v>
      </c>
      <c r="D37" s="25">
        <v>1</v>
      </c>
      <c r="E37" s="4"/>
      <c r="F37" s="5">
        <f>D37*E37</f>
        <v>0</v>
      </c>
    </row>
    <row r="38" spans="1:6" x14ac:dyDescent="0.25">
      <c r="B38" s="28"/>
      <c r="C38" s="24"/>
      <c r="D38" s="25"/>
      <c r="E38" s="4"/>
    </row>
    <row r="39" spans="1:6" ht="17.5" customHeight="1" x14ac:dyDescent="0.25">
      <c r="A39" s="23">
        <f>A37+1</f>
        <v>4</v>
      </c>
      <c r="B39" s="28" t="s">
        <v>35</v>
      </c>
      <c r="C39" s="24" t="s">
        <v>44</v>
      </c>
      <c r="D39" s="25">
        <v>1</v>
      </c>
      <c r="E39" s="4"/>
      <c r="F39" s="5">
        <f>D39*E39</f>
        <v>0</v>
      </c>
    </row>
    <row r="40" spans="1:6" x14ac:dyDescent="0.25">
      <c r="B40" s="28"/>
      <c r="C40" s="24"/>
      <c r="D40" s="25"/>
      <c r="E40" s="4"/>
    </row>
    <row r="41" spans="1:6" ht="34.5" x14ac:dyDescent="0.25">
      <c r="A41" s="23">
        <f>A39+1</f>
        <v>5</v>
      </c>
      <c r="B41" s="28" t="s">
        <v>49</v>
      </c>
      <c r="C41" s="24" t="s">
        <v>44</v>
      </c>
      <c r="D41" s="25">
        <v>1</v>
      </c>
      <c r="E41" s="4"/>
      <c r="F41" s="5">
        <f>D41*E41</f>
        <v>0</v>
      </c>
    </row>
    <row r="42" spans="1:6" x14ac:dyDescent="0.25">
      <c r="B42" s="28"/>
      <c r="C42" s="24"/>
      <c r="D42" s="25"/>
      <c r="E42" s="4"/>
    </row>
    <row r="43" spans="1:6" x14ac:dyDescent="0.25">
      <c r="B43" s="28"/>
      <c r="C43" s="24"/>
      <c r="D43" s="25"/>
      <c r="E43" s="4"/>
    </row>
    <row r="44" spans="1:6" x14ac:dyDescent="0.25">
      <c r="B44" s="28"/>
      <c r="C44" s="24"/>
      <c r="D44" s="25"/>
      <c r="E44" s="4"/>
    </row>
    <row r="45" spans="1:6" x14ac:dyDescent="0.25">
      <c r="B45" s="28"/>
      <c r="C45" s="24"/>
      <c r="D45" s="25"/>
      <c r="E45" s="4"/>
    </row>
    <row r="46" spans="1:6" x14ac:dyDescent="0.25">
      <c r="B46" s="29" t="s">
        <v>38</v>
      </c>
      <c r="C46" s="30"/>
      <c r="D46" s="31"/>
      <c r="E46" s="6"/>
      <c r="F46" s="7">
        <f>SUM(F32:F45)</f>
        <v>0</v>
      </c>
    </row>
    <row r="47" spans="1:6" x14ac:dyDescent="0.25">
      <c r="B47" s="24"/>
      <c r="C47" s="24"/>
      <c r="D47" s="25"/>
      <c r="E47" s="4"/>
    </row>
    <row r="48" spans="1:6" x14ac:dyDescent="0.25">
      <c r="A48" s="26" t="s">
        <v>39</v>
      </c>
      <c r="B48" s="24"/>
      <c r="C48" s="24"/>
      <c r="D48" s="25"/>
      <c r="E48" s="4"/>
    </row>
    <row r="49" spans="1:9" x14ac:dyDescent="0.25">
      <c r="A49" s="26"/>
      <c r="B49" s="24" t="s">
        <v>12</v>
      </c>
      <c r="C49" s="24"/>
      <c r="D49" s="25"/>
      <c r="E49" s="4"/>
    </row>
    <row r="50" spans="1:9" x14ac:dyDescent="0.25">
      <c r="B50" s="24"/>
      <c r="C50" s="24"/>
      <c r="D50" s="25"/>
      <c r="E50" s="4"/>
    </row>
    <row r="51" spans="1:9" x14ac:dyDescent="0.25">
      <c r="B51" s="34" t="s">
        <v>13</v>
      </c>
      <c r="C51" s="24"/>
      <c r="D51" s="25"/>
      <c r="E51" s="4"/>
    </row>
    <row r="52" spans="1:9" x14ac:dyDescent="0.25">
      <c r="B52" s="24"/>
      <c r="C52" s="24"/>
      <c r="D52" s="25"/>
      <c r="E52" s="4"/>
    </row>
    <row r="53" spans="1:9" ht="37.5" customHeight="1" x14ac:dyDescent="0.25">
      <c r="A53" s="23">
        <v>1</v>
      </c>
      <c r="B53" s="28" t="s">
        <v>51</v>
      </c>
      <c r="C53" s="24" t="s">
        <v>9</v>
      </c>
      <c r="D53" s="9">
        <v>1</v>
      </c>
      <c r="E53" s="10">
        <v>750000</v>
      </c>
      <c r="F53" s="11">
        <f>E53</f>
        <v>750000</v>
      </c>
    </row>
    <row r="54" spans="1:9" x14ac:dyDescent="0.25">
      <c r="B54" s="24"/>
      <c r="C54" s="24"/>
      <c r="D54" s="25"/>
      <c r="E54" s="10"/>
    </row>
    <row r="55" spans="1:9" x14ac:dyDescent="0.25">
      <c r="B55" s="24" t="s">
        <v>14</v>
      </c>
      <c r="C55" s="24"/>
      <c r="D55" s="25"/>
      <c r="E55" s="10"/>
    </row>
    <row r="56" spans="1:9" ht="8.5" customHeight="1" x14ac:dyDescent="0.25">
      <c r="B56" s="24"/>
      <c r="C56" s="24"/>
      <c r="D56" s="25"/>
      <c r="E56" s="10"/>
    </row>
    <row r="57" spans="1:9" x14ac:dyDescent="0.25">
      <c r="B57" s="24" t="s">
        <v>15</v>
      </c>
      <c r="C57" s="24"/>
      <c r="D57" s="25"/>
      <c r="E57" s="10"/>
    </row>
    <row r="58" spans="1:9" x14ac:dyDescent="0.25">
      <c r="B58" s="24"/>
      <c r="C58" s="24"/>
      <c r="D58" s="25"/>
      <c r="E58" s="10"/>
    </row>
    <row r="59" spans="1:9" x14ac:dyDescent="0.25">
      <c r="B59" s="34" t="s">
        <v>16</v>
      </c>
      <c r="C59" s="24"/>
      <c r="D59" s="25"/>
      <c r="E59" s="10"/>
    </row>
    <row r="60" spans="1:9" x14ac:dyDescent="0.25">
      <c r="B60" s="24"/>
      <c r="C60" s="24"/>
      <c r="D60" s="25"/>
      <c r="E60" s="10"/>
    </row>
    <row r="61" spans="1:9" ht="37.5" customHeight="1" x14ac:dyDescent="0.25">
      <c r="A61" s="23">
        <v>2</v>
      </c>
      <c r="B61" s="28" t="s">
        <v>50</v>
      </c>
      <c r="C61" s="24" t="s">
        <v>9</v>
      </c>
      <c r="D61" s="9">
        <v>1</v>
      </c>
      <c r="E61" s="10">
        <f>8750*7</f>
        <v>61250</v>
      </c>
      <c r="F61" s="5">
        <f>D61*E61</f>
        <v>61250</v>
      </c>
      <c r="I61" s="12"/>
    </row>
    <row r="62" spans="1:9" x14ac:dyDescent="0.25">
      <c r="B62" s="24"/>
      <c r="C62" s="24"/>
      <c r="D62" s="25"/>
      <c r="E62" s="10"/>
    </row>
    <row r="63" spans="1:9" x14ac:dyDescent="0.25">
      <c r="B63" s="24" t="s">
        <v>14</v>
      </c>
      <c r="C63" s="24"/>
      <c r="D63" s="25"/>
      <c r="E63" s="10"/>
    </row>
    <row r="64" spans="1:9" x14ac:dyDescent="0.25">
      <c r="B64" s="24"/>
      <c r="C64" s="24"/>
      <c r="D64" s="25"/>
      <c r="E64" s="10"/>
    </row>
    <row r="65" spans="1:8" x14ac:dyDescent="0.25">
      <c r="B65" s="24" t="s">
        <v>15</v>
      </c>
      <c r="C65" s="24"/>
      <c r="D65" s="25"/>
      <c r="E65" s="10"/>
    </row>
    <row r="66" spans="1:8" x14ac:dyDescent="0.25">
      <c r="B66" s="24"/>
      <c r="C66" s="24"/>
      <c r="D66" s="25"/>
      <c r="E66" s="10"/>
    </row>
    <row r="67" spans="1:8" x14ac:dyDescent="0.25">
      <c r="B67" s="34" t="s">
        <v>17</v>
      </c>
      <c r="C67" s="24"/>
      <c r="D67" s="25"/>
      <c r="E67" s="10"/>
    </row>
    <row r="68" spans="1:8" x14ac:dyDescent="0.25">
      <c r="B68" s="24"/>
      <c r="C68" s="24"/>
      <c r="D68" s="25"/>
      <c r="E68" s="10"/>
    </row>
    <row r="69" spans="1:8" ht="62" customHeight="1" x14ac:dyDescent="0.25">
      <c r="A69" s="23">
        <v>3</v>
      </c>
      <c r="B69" s="28" t="s">
        <v>56</v>
      </c>
      <c r="C69" s="24" t="s">
        <v>9</v>
      </c>
      <c r="D69" s="9">
        <v>1</v>
      </c>
      <c r="E69" s="10">
        <f>4000*6</f>
        <v>24000</v>
      </c>
      <c r="F69" s="5">
        <f>D69*E69</f>
        <v>24000</v>
      </c>
      <c r="H69" s="12"/>
    </row>
    <row r="70" spans="1:8" x14ac:dyDescent="0.25">
      <c r="B70" s="24"/>
      <c r="C70" s="24"/>
      <c r="D70" s="25"/>
      <c r="E70" s="4"/>
    </row>
    <row r="71" spans="1:8" x14ac:dyDescent="0.25">
      <c r="B71" s="24" t="s">
        <v>14</v>
      </c>
      <c r="C71" s="24"/>
      <c r="D71" s="25"/>
      <c r="E71" s="4"/>
    </row>
    <row r="72" spans="1:8" x14ac:dyDescent="0.25">
      <c r="B72" s="24"/>
      <c r="C72" s="24"/>
      <c r="D72" s="25"/>
      <c r="E72" s="4"/>
    </row>
    <row r="73" spans="1:8" x14ac:dyDescent="0.25">
      <c r="B73" s="24" t="s">
        <v>15</v>
      </c>
      <c r="C73" s="24"/>
      <c r="D73" s="25"/>
      <c r="E73" s="4"/>
    </row>
    <row r="74" spans="1:8" x14ac:dyDescent="0.25">
      <c r="B74" s="24"/>
      <c r="C74" s="24"/>
      <c r="D74" s="25"/>
      <c r="E74" s="4"/>
    </row>
    <row r="75" spans="1:8" x14ac:dyDescent="0.25">
      <c r="B75" s="29" t="s">
        <v>40</v>
      </c>
      <c r="C75" s="30"/>
      <c r="D75" s="31"/>
      <c r="E75" s="6"/>
      <c r="F75" s="7"/>
    </row>
    <row r="76" spans="1:8" x14ac:dyDescent="0.25">
      <c r="B76" s="24"/>
      <c r="C76" s="24"/>
      <c r="D76" s="25"/>
      <c r="E76" s="4"/>
    </row>
    <row r="77" spans="1:8" x14ac:dyDescent="0.25">
      <c r="A77" s="26" t="s">
        <v>41</v>
      </c>
      <c r="B77" s="24"/>
      <c r="C77" s="24"/>
      <c r="D77" s="25"/>
      <c r="E77" s="4"/>
    </row>
    <row r="78" spans="1:8" x14ac:dyDescent="0.25">
      <c r="B78" s="24"/>
      <c r="C78" s="24"/>
      <c r="D78" s="25"/>
      <c r="E78" s="4"/>
    </row>
    <row r="79" spans="1:8" x14ac:dyDescent="0.25">
      <c r="B79" s="34" t="s">
        <v>18</v>
      </c>
      <c r="C79" s="24"/>
      <c r="D79" s="25"/>
      <c r="E79" s="4"/>
    </row>
    <row r="80" spans="1:8" ht="63.65" customHeight="1" x14ac:dyDescent="0.25">
      <c r="B80" s="28" t="s">
        <v>19</v>
      </c>
      <c r="C80" s="24"/>
      <c r="D80" s="25"/>
      <c r="E80" s="4"/>
    </row>
    <row r="81" spans="1:6" x14ac:dyDescent="0.25">
      <c r="B81" s="24"/>
      <c r="C81" s="24"/>
      <c r="D81" s="25"/>
      <c r="E81" s="4"/>
    </row>
    <row r="82" spans="1:6" ht="12.5" customHeight="1" x14ac:dyDescent="0.25">
      <c r="A82" s="23">
        <v>4</v>
      </c>
      <c r="B82" s="28" t="s">
        <v>20</v>
      </c>
      <c r="C82" s="24" t="s">
        <v>9</v>
      </c>
      <c r="D82" s="25">
        <v>1</v>
      </c>
      <c r="E82" s="4">
        <f>($F$46+$F$28)*0.08</f>
        <v>0</v>
      </c>
      <c r="F82" s="5">
        <f>D82*E82</f>
        <v>0</v>
      </c>
    </row>
    <row r="83" spans="1:6" x14ac:dyDescent="0.25">
      <c r="B83" s="35"/>
      <c r="C83" s="24"/>
      <c r="D83" s="25"/>
      <c r="E83" s="4"/>
    </row>
    <row r="84" spans="1:6" ht="13" customHeight="1" x14ac:dyDescent="0.25">
      <c r="A84" s="23">
        <v>5</v>
      </c>
      <c r="B84" s="28" t="s">
        <v>21</v>
      </c>
      <c r="C84" s="24" t="s">
        <v>9</v>
      </c>
      <c r="D84" s="25">
        <v>1</v>
      </c>
      <c r="E84" s="4">
        <f>($F$46+$F$28)*0.05</f>
        <v>0</v>
      </c>
      <c r="F84" s="5">
        <f>D84*E84</f>
        <v>0</v>
      </c>
    </row>
    <row r="85" spans="1:6" x14ac:dyDescent="0.25">
      <c r="B85" s="35"/>
      <c r="C85" s="24"/>
      <c r="D85" s="25"/>
      <c r="E85" s="4"/>
    </row>
    <row r="86" spans="1:6" ht="23.5" customHeight="1" x14ac:dyDescent="0.25">
      <c r="A86" s="23">
        <v>6</v>
      </c>
      <c r="B86" s="28" t="s">
        <v>22</v>
      </c>
      <c r="C86" s="24" t="s">
        <v>9</v>
      </c>
      <c r="D86" s="25">
        <v>1</v>
      </c>
      <c r="E86" s="4">
        <f>($F$46+$F$28)*0.04</f>
        <v>0</v>
      </c>
      <c r="F86" s="5">
        <f>D86*E86</f>
        <v>0</v>
      </c>
    </row>
    <row r="87" spans="1:6" x14ac:dyDescent="0.25">
      <c r="B87" s="35"/>
      <c r="C87" s="24"/>
      <c r="D87" s="25"/>
      <c r="E87" s="4"/>
    </row>
    <row r="88" spans="1:6" ht="15" customHeight="1" x14ac:dyDescent="0.25">
      <c r="A88" s="23">
        <v>7</v>
      </c>
      <c r="B88" s="28" t="s">
        <v>59</v>
      </c>
      <c r="C88" s="24" t="s">
        <v>9</v>
      </c>
      <c r="D88" s="25">
        <v>1</v>
      </c>
      <c r="E88" s="4">
        <f>($F$46+$F$28)*0.02</f>
        <v>0</v>
      </c>
      <c r="F88" s="5">
        <f>D88*E88</f>
        <v>0</v>
      </c>
    </row>
    <row r="89" spans="1:6" x14ac:dyDescent="0.25">
      <c r="B89" s="35"/>
      <c r="C89" s="24"/>
      <c r="D89" s="25"/>
      <c r="E89" s="4"/>
    </row>
    <row r="90" spans="1:6" x14ac:dyDescent="0.25">
      <c r="B90" s="36" t="s">
        <v>23</v>
      </c>
      <c r="C90" s="24"/>
      <c r="D90" s="25"/>
      <c r="E90" s="4"/>
    </row>
    <row r="91" spans="1:6" ht="52.5" customHeight="1" x14ac:dyDescent="0.25">
      <c r="B91" s="28" t="s">
        <v>24</v>
      </c>
      <c r="C91" s="24"/>
      <c r="D91" s="25"/>
      <c r="E91" s="4"/>
    </row>
    <row r="92" spans="1:6" x14ac:dyDescent="0.25">
      <c r="B92" s="24"/>
      <c r="C92" s="24"/>
      <c r="D92" s="25"/>
      <c r="E92" s="4"/>
    </row>
    <row r="93" spans="1:6" x14ac:dyDescent="0.25">
      <c r="A93" s="23">
        <v>8</v>
      </c>
      <c r="B93" s="35" t="s">
        <v>25</v>
      </c>
      <c r="C93" s="24" t="s">
        <v>9</v>
      </c>
      <c r="D93" s="25">
        <v>1</v>
      </c>
      <c r="E93" s="4">
        <f>55000*7</f>
        <v>385000</v>
      </c>
      <c r="F93" s="5">
        <f>D93*E93</f>
        <v>385000</v>
      </c>
    </row>
    <row r="94" spans="1:6" x14ac:dyDescent="0.25">
      <c r="B94" s="35"/>
      <c r="C94" s="24"/>
      <c r="D94" s="25"/>
      <c r="E94" s="4"/>
    </row>
    <row r="95" spans="1:6" ht="26" customHeight="1" x14ac:dyDescent="0.25">
      <c r="A95" s="23">
        <v>9</v>
      </c>
      <c r="B95" s="28" t="s">
        <v>26</v>
      </c>
      <c r="C95" s="24" t="s">
        <v>9</v>
      </c>
      <c r="D95" s="25">
        <v>1</v>
      </c>
      <c r="E95" s="4">
        <f>25000*7</f>
        <v>175000</v>
      </c>
      <c r="F95" s="5">
        <f>D95*E95</f>
        <v>175000</v>
      </c>
    </row>
    <row r="96" spans="1:6" x14ac:dyDescent="0.25">
      <c r="B96" s="35"/>
      <c r="C96" s="24"/>
      <c r="D96" s="25"/>
      <c r="E96" s="4"/>
    </row>
    <row r="97" spans="1:6" x14ac:dyDescent="0.25">
      <c r="A97" s="23">
        <v>10</v>
      </c>
      <c r="B97" s="35" t="s">
        <v>27</v>
      </c>
      <c r="C97" s="24" t="s">
        <v>9</v>
      </c>
      <c r="D97" s="25">
        <v>1</v>
      </c>
      <c r="E97" s="4">
        <f>20000*7</f>
        <v>140000</v>
      </c>
      <c r="F97" s="5">
        <f>D97*E97</f>
        <v>140000</v>
      </c>
    </row>
    <row r="98" spans="1:6" x14ac:dyDescent="0.25">
      <c r="B98" s="35"/>
      <c r="C98" s="24"/>
      <c r="D98" s="25"/>
      <c r="E98" s="4"/>
    </row>
    <row r="99" spans="1:6" ht="39" customHeight="1" x14ac:dyDescent="0.25">
      <c r="A99" s="23">
        <v>11</v>
      </c>
      <c r="B99" s="28" t="s">
        <v>28</v>
      </c>
      <c r="C99" s="24" t="s">
        <v>9</v>
      </c>
      <c r="D99" s="25">
        <v>1</v>
      </c>
      <c r="E99" s="4">
        <f>35000*6</f>
        <v>210000</v>
      </c>
      <c r="F99" s="5">
        <f>D99*E99</f>
        <v>210000</v>
      </c>
    </row>
    <row r="100" spans="1:6" x14ac:dyDescent="0.25">
      <c r="B100" s="28"/>
      <c r="C100" s="24"/>
      <c r="D100" s="25"/>
      <c r="E100" s="4"/>
    </row>
    <row r="101" spans="1:6" x14ac:dyDescent="0.25">
      <c r="B101" s="28"/>
      <c r="C101" s="24"/>
      <c r="D101" s="25"/>
      <c r="E101" s="4"/>
    </row>
    <row r="102" spans="1:6" x14ac:dyDescent="0.25">
      <c r="B102" s="28"/>
      <c r="C102" s="24"/>
      <c r="D102" s="25"/>
      <c r="E102" s="4"/>
    </row>
    <row r="103" spans="1:6" x14ac:dyDescent="0.25">
      <c r="B103" s="28"/>
      <c r="C103" s="24"/>
      <c r="D103" s="25"/>
      <c r="E103" s="4"/>
    </row>
    <row r="104" spans="1:6" x14ac:dyDescent="0.25">
      <c r="B104" s="28"/>
      <c r="C104" s="24"/>
      <c r="D104" s="25"/>
      <c r="E104" s="4"/>
    </row>
    <row r="105" spans="1:6" x14ac:dyDescent="0.25">
      <c r="B105" s="24"/>
      <c r="C105" s="24"/>
      <c r="D105" s="25"/>
      <c r="E105" s="4"/>
    </row>
    <row r="106" spans="1:6" x14ac:dyDescent="0.25">
      <c r="B106" s="29" t="s">
        <v>42</v>
      </c>
      <c r="C106" s="30"/>
      <c r="D106" s="31"/>
      <c r="E106" s="6"/>
      <c r="F106" s="7"/>
    </row>
    <row r="107" spans="1:6" x14ac:dyDescent="0.25">
      <c r="B107" s="24"/>
      <c r="C107" s="24"/>
      <c r="D107" s="25"/>
      <c r="E107" s="4"/>
    </row>
    <row r="108" spans="1:6" x14ac:dyDescent="0.25">
      <c r="B108" s="24"/>
      <c r="C108" s="24"/>
      <c r="D108" s="25"/>
      <c r="E108" s="4"/>
    </row>
    <row r="109" spans="1:6" x14ac:dyDescent="0.25">
      <c r="B109" s="37" t="s">
        <v>29</v>
      </c>
      <c r="C109" s="24"/>
      <c r="D109" s="25"/>
      <c r="E109" s="4"/>
    </row>
    <row r="110" spans="1:6" x14ac:dyDescent="0.25">
      <c r="B110" s="24"/>
      <c r="C110" s="24"/>
      <c r="D110" s="24"/>
      <c r="E110" s="10"/>
    </row>
    <row r="111" spans="1:6" x14ac:dyDescent="0.25">
      <c r="A111" s="23">
        <v>1</v>
      </c>
      <c r="B111" s="30" t="s">
        <v>7</v>
      </c>
      <c r="C111" s="24"/>
      <c r="D111" s="24"/>
      <c r="E111" s="10"/>
      <c r="F111" s="13">
        <f>F11</f>
        <v>0</v>
      </c>
    </row>
    <row r="112" spans="1:6" x14ac:dyDescent="0.25">
      <c r="B112" s="24"/>
      <c r="C112" s="24"/>
      <c r="D112" s="24"/>
      <c r="E112" s="10"/>
      <c r="F112" s="13"/>
    </row>
    <row r="113" spans="1:6" x14ac:dyDescent="0.25">
      <c r="A113" s="23">
        <v>2</v>
      </c>
      <c r="B113" s="30" t="s">
        <v>10</v>
      </c>
      <c r="C113" s="24"/>
      <c r="D113" s="24"/>
      <c r="E113" s="10"/>
      <c r="F113" s="13">
        <f>F28</f>
        <v>0</v>
      </c>
    </row>
    <row r="114" spans="1:6" x14ac:dyDescent="0.25">
      <c r="B114" s="24"/>
      <c r="C114" s="24"/>
      <c r="D114" s="24"/>
      <c r="E114" s="10"/>
      <c r="F114" s="13"/>
    </row>
    <row r="115" spans="1:6" x14ac:dyDescent="0.25">
      <c r="A115" s="23">
        <v>3</v>
      </c>
      <c r="B115" s="30" t="s">
        <v>34</v>
      </c>
      <c r="C115" s="24"/>
      <c r="D115" s="24"/>
      <c r="E115" s="10"/>
      <c r="F115" s="13">
        <f>F46</f>
        <v>0</v>
      </c>
    </row>
    <row r="116" spans="1:6" x14ac:dyDescent="0.25">
      <c r="B116" s="24"/>
      <c r="C116" s="24"/>
      <c r="D116" s="24"/>
      <c r="E116" s="10"/>
      <c r="F116" s="13"/>
    </row>
    <row r="117" spans="1:6" x14ac:dyDescent="0.25">
      <c r="A117" s="23">
        <v>4</v>
      </c>
      <c r="B117" s="30" t="s">
        <v>39</v>
      </c>
      <c r="C117" s="24"/>
      <c r="D117" s="24"/>
      <c r="E117" s="10"/>
      <c r="F117" s="13">
        <f>F75</f>
        <v>0</v>
      </c>
    </row>
    <row r="118" spans="1:6" x14ac:dyDescent="0.25">
      <c r="B118" s="24"/>
      <c r="C118" s="24"/>
      <c r="D118" s="24"/>
      <c r="E118" s="10"/>
    </row>
    <row r="119" spans="1:6" s="15" customFormat="1" x14ac:dyDescent="0.25">
      <c r="A119" s="23">
        <v>5</v>
      </c>
      <c r="B119" s="30" t="s">
        <v>41</v>
      </c>
      <c r="C119" s="30"/>
      <c r="D119" s="30"/>
      <c r="E119" s="14"/>
      <c r="F119" s="13">
        <f>F106</f>
        <v>0</v>
      </c>
    </row>
    <row r="120" spans="1:6" x14ac:dyDescent="0.25">
      <c r="B120" s="24"/>
      <c r="C120" s="24"/>
      <c r="D120" s="25"/>
      <c r="E120" s="4"/>
    </row>
    <row r="121" spans="1:6" x14ac:dyDescent="0.25">
      <c r="B121" s="30" t="s">
        <v>30</v>
      </c>
      <c r="C121" s="24"/>
      <c r="D121" s="25"/>
      <c r="E121" s="4"/>
    </row>
    <row r="122" spans="1:6" x14ac:dyDescent="0.25">
      <c r="B122" s="24"/>
      <c r="C122" s="24"/>
      <c r="D122" s="25"/>
      <c r="E122" s="4"/>
    </row>
    <row r="123" spans="1:6" ht="37" customHeight="1" x14ac:dyDescent="0.25">
      <c r="A123" s="23">
        <f>A119+1</f>
        <v>6</v>
      </c>
      <c r="B123" s="28" t="s">
        <v>57</v>
      </c>
      <c r="C123" s="24"/>
      <c r="D123" s="25"/>
      <c r="E123" s="4">
        <v>750000</v>
      </c>
      <c r="F123" s="5">
        <f>E123</f>
        <v>750000</v>
      </c>
    </row>
    <row r="124" spans="1:6" x14ac:dyDescent="0.25">
      <c r="B124" s="24"/>
      <c r="C124" s="24"/>
      <c r="D124" s="25"/>
      <c r="E124" s="4"/>
    </row>
    <row r="125" spans="1:6" x14ac:dyDescent="0.25">
      <c r="B125" s="24"/>
      <c r="C125" s="24"/>
      <c r="D125" s="25"/>
      <c r="E125" s="4"/>
    </row>
    <row r="126" spans="1:6" x14ac:dyDescent="0.25">
      <c r="B126" s="30" t="s">
        <v>31</v>
      </c>
      <c r="C126" s="30"/>
      <c r="D126" s="31"/>
      <c r="E126" s="6"/>
      <c r="F126" s="7"/>
    </row>
    <row r="127" spans="1:6" x14ac:dyDescent="0.25">
      <c r="B127" s="24"/>
      <c r="C127" s="24"/>
      <c r="D127" s="25"/>
      <c r="E127" s="4"/>
    </row>
    <row r="128" spans="1:6" x14ac:dyDescent="0.25">
      <c r="A128" s="23">
        <f>A123+1</f>
        <v>7</v>
      </c>
      <c r="B128" s="24" t="s">
        <v>32</v>
      </c>
      <c r="C128" s="24"/>
      <c r="D128" s="25"/>
      <c r="E128" s="4"/>
      <c r="F128" s="5">
        <f>F126*0.15</f>
        <v>0</v>
      </c>
    </row>
    <row r="129" spans="2:6" x14ac:dyDescent="0.25">
      <c r="B129" s="24"/>
      <c r="C129" s="24"/>
      <c r="D129" s="25"/>
      <c r="E129" s="4"/>
    </row>
    <row r="130" spans="2:6" ht="12" thickBot="1" x14ac:dyDescent="0.3">
      <c r="B130" s="30" t="s">
        <v>33</v>
      </c>
      <c r="C130" s="30"/>
      <c r="D130" s="31"/>
      <c r="E130" s="6"/>
      <c r="F130" s="16">
        <f>F126+F128</f>
        <v>0</v>
      </c>
    </row>
    <row r="131" spans="2:6" ht="12" thickTop="1" x14ac:dyDescent="0.25">
      <c r="B131" s="24"/>
      <c r="C131" s="24"/>
      <c r="D131" s="25"/>
      <c r="E131" s="4"/>
    </row>
    <row r="132" spans="2:6" x14ac:dyDescent="0.25">
      <c r="B132" s="24"/>
      <c r="C132" s="24"/>
      <c r="D132" s="25"/>
      <c r="E132" s="4"/>
    </row>
    <row r="133" spans="2:6" x14ac:dyDescent="0.25">
      <c r="B133" s="24"/>
      <c r="C133" s="24"/>
      <c r="D133" s="25"/>
      <c r="E133" s="4"/>
    </row>
    <row r="134" spans="2:6" x14ac:dyDescent="0.25">
      <c r="B134" s="24"/>
      <c r="C134" s="24"/>
      <c r="D134" s="25"/>
      <c r="E134" s="4"/>
    </row>
    <row r="135" spans="2:6" x14ac:dyDescent="0.25">
      <c r="B135" s="24"/>
      <c r="C135" s="24"/>
      <c r="D135" s="25"/>
      <c r="E135" s="4"/>
    </row>
    <row r="136" spans="2:6" x14ac:dyDescent="0.25">
      <c r="B136" s="24"/>
      <c r="C136" s="24"/>
      <c r="D136" s="25"/>
      <c r="E136" s="4"/>
    </row>
  </sheetData>
  <sheetProtection algorithmName="SHA-512" hashValue="6560qCImH6Q/04i7J0WLWdBWSBsQd0rmw7XJizdoVqg6qwack1oEZWwhl5hLcxLLzzE9bK+bYyqrnL7wZq+doA==" saltValue="SeQl3I3zBy8Dn/LPvKPV1g==" spinCount="100000" sheet="1" objects="1" scenarios="1"/>
  <pageMargins left="0.7" right="0.7" top="0.75" bottom="0.75" header="0.3" footer="0.3"/>
  <pageSetup paperSize="9" scale="85" orientation="portrait" r:id="rId1"/>
  <rowBreaks count="4" manualBreakCount="4">
    <brk id="12" max="5" man="1"/>
    <brk id="46" max="5" man="1"/>
    <brk id="89" max="5" man="1"/>
    <brk id="107" max="5" man="1"/>
  </rowBreaks>
  <colBreaks count="1" manualBreakCount="1">
    <brk id="6" max="13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9" ma:contentTypeDescription="Create a new document." ma:contentTypeScope="" ma:versionID="a00ce14c8754383076c5e7ae87b7053e">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4ab66d7876fa9ef711c4f08fcb661954"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763DC0F-CBD0-4C85-8A17-4C6069142F6D}"/>
</file>

<file path=customXml/itemProps2.xml><?xml version="1.0" encoding="utf-8"?>
<ds:datastoreItem xmlns:ds="http://schemas.openxmlformats.org/officeDocument/2006/customXml" ds:itemID="{6A2A7B17-0E95-45B7-9909-3D34D35545BA}"/>
</file>

<file path=customXml/itemProps3.xml><?xml version="1.0" encoding="utf-8"?>
<ds:datastoreItem xmlns:ds="http://schemas.openxmlformats.org/officeDocument/2006/customXml" ds:itemID="{394CAD61-4320-49F9-9ABA-4B11603457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Cwecweni Pricing Schedule</vt:lpstr>
      <vt:lpstr>'Cwecweni Pricing Schedule'!Print_Area</vt:lpstr>
    </vt:vector>
  </TitlesOfParts>
  <Company>Development Bank Of Southern Africa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Lwazi</dc:creator>
  <cp:lastModifiedBy>Lwazi Sokutu</cp:lastModifiedBy>
  <cp:lastPrinted>2025-04-04T13:50:58Z</cp:lastPrinted>
  <dcterms:created xsi:type="dcterms:W3CDTF">2024-10-14T09:47:11Z</dcterms:created>
  <dcterms:modified xsi:type="dcterms:W3CDTF">2025-04-04T13:55:31Z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0x0101004FE3FA106A5E0B4C92D3439AE7431088</vt:lpwstr>
  </property>
</Properties>
</file>