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https://d.docs.live.net/f508dbd644f2d808/ANALOG ENGINEERING/02. Rooiwal WWTW/01. Precontract/08.Re tender/BOKANI/01. TENDER DOC_207/Submission/"/>
    </mc:Choice>
  </mc:AlternateContent>
  <xr:revisionPtr revIDLastSave="50" documentId="8_{72630074-1BDC-4110-B612-F61B965CFEEA}" xr6:coauthVersionLast="47" xr6:coauthVersionMax="47" xr10:uidLastSave="{ACFDEA15-D8B0-45FC-825B-D499E9877A18}"/>
  <bookViews>
    <workbookView xWindow="-108" yWindow="-108" windowWidth="23256" windowHeight="12456" firstSheet="10" xr2:uid="{FF40EE6C-1914-4C0A-BE24-AB509DF3574B}"/>
  </bookViews>
  <sheets>
    <sheet name="Cover Page" sheetId="2" r:id="rId1"/>
    <sheet name="F Summary" sheetId="3" r:id="rId2"/>
    <sheet name="Preliminaries" sheetId="4" r:id="rId3"/>
    <sheet name="Provisional Sums" sheetId="5" r:id="rId4"/>
    <sheet name="Electrical Summary" sheetId="6" r:id="rId5"/>
    <sheet name="1 North Inlet PST Works" sheetId="7" r:id="rId6"/>
    <sheet name="1 North Inlet Incinerator Blg." sheetId="8" r:id="rId7"/>
    <sheet name="1 North Reactors &amp; SSTs" sheetId="9" r:id="rId8"/>
    <sheet name="North Chlorine &amp; Final Effluent" sheetId="10" r:id="rId9"/>
    <sheet name="WAS &amp; Dewatering Works" sheetId="11" r:id="rId10"/>
    <sheet name="6_ITNETWORK" sheetId="12" r:id="rId11"/>
    <sheet name="West Works" sheetId="13" r:id="rId12"/>
    <sheet name="Mechanical Summary" sheetId="15" r:id="rId13"/>
    <sheet name="Mechanical (West)" sheetId="16" r:id="rId14"/>
    <sheet name="Mechanical (North)" sheetId="14" r:id="rId15"/>
  </sheets>
  <definedNames>
    <definedName name="_xlnm.Print_Area" localSheetId="6">'1 North Inlet Incinerator Blg.'!$A$1:$H$90</definedName>
    <definedName name="_xlnm.Print_Area" localSheetId="5">'1 North Inlet PST Works'!$A$1:$H$99</definedName>
    <definedName name="_xlnm.Print_Area" localSheetId="7">'1 North Reactors &amp; SSTs'!$A$1:$H$94</definedName>
    <definedName name="_xlnm.Print_Area" localSheetId="10">'6_ITNETWORK'!$A$1:$H$32</definedName>
    <definedName name="_xlnm.Print_Area" localSheetId="0">'Cover Page'!$A$1:$J$50</definedName>
    <definedName name="_xlnm.Print_Area" localSheetId="4">'Electrical Summary'!$A$1:$D$24</definedName>
    <definedName name="_xlnm.Print_Area" localSheetId="1">'F Summary'!$A$1:$C$56</definedName>
    <definedName name="_xlnm.Print_Area" localSheetId="14">'Mechanical (North)'!$A$1:$F$195</definedName>
    <definedName name="_xlnm.Print_Area" localSheetId="13">'Mechanical (West)'!$A$1:$F$118</definedName>
    <definedName name="_xlnm.Print_Area" localSheetId="12">'Mechanical Summary'!$A$1:$C$28</definedName>
    <definedName name="_xlnm.Print_Area" localSheetId="8">'North Chlorine &amp; Final Effluent'!$A$1:$H$91</definedName>
    <definedName name="_xlnm.Print_Area" localSheetId="2">Preliminaries!$A$1:$F$217</definedName>
    <definedName name="_xlnm.Print_Area" localSheetId="9">'WAS &amp; Dewatering Works'!$A$1:$H$93</definedName>
    <definedName name="_xlnm.Print_Area" localSheetId="11">'West Works'!$A$1:$H$130</definedName>
    <definedName name="_xlnm.Print_Titles" localSheetId="6">'1 North Inlet Incinerator Blg.'!$5:$7</definedName>
    <definedName name="_xlnm.Print_Titles" localSheetId="5">'1 North Inlet PST Works'!$5:$6</definedName>
    <definedName name="_xlnm.Print_Titles" localSheetId="7">'1 North Reactors &amp; SSTs'!$5:$7</definedName>
    <definedName name="_xlnm.Print_Titles" localSheetId="8">'North Chlorine &amp; Final Effluent'!$5:$7</definedName>
    <definedName name="_xlnm.Print_Titles" localSheetId="9">'WAS &amp; Dewatering Works'!$5:$7</definedName>
    <definedName name="_xlnm.Print_Titles" localSheetId="11">'West Works'!$5:$7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7" i="13" l="1"/>
  <c r="H107" i="13"/>
  <c r="G108" i="13"/>
  <c r="H108" i="13"/>
  <c r="G109" i="13"/>
  <c r="H109" i="13"/>
  <c r="G110" i="13"/>
  <c r="H110" i="13"/>
  <c r="G111" i="13"/>
  <c r="H111" i="13"/>
  <c r="G112" i="13"/>
  <c r="H112" i="13"/>
  <c r="G113" i="13"/>
  <c r="H113" i="13"/>
  <c r="F192" i="14" l="1"/>
  <c r="F191" i="14"/>
  <c r="F190" i="14"/>
  <c r="F189" i="14"/>
  <c r="F186" i="14"/>
  <c r="F182" i="14"/>
  <c r="F180" i="14"/>
  <c r="F178" i="14"/>
  <c r="F176" i="14"/>
  <c r="F174" i="14"/>
  <c r="F172" i="14"/>
  <c r="F170" i="14"/>
  <c r="F168" i="14"/>
  <c r="F166" i="14"/>
  <c r="F162" i="14"/>
  <c r="F160" i="14"/>
  <c r="F158" i="14"/>
  <c r="F156" i="14"/>
  <c r="F154" i="14"/>
  <c r="F152" i="14"/>
  <c r="F145" i="14"/>
  <c r="F142" i="14"/>
  <c r="F140" i="14"/>
  <c r="F138" i="14"/>
  <c r="F135" i="14"/>
  <c r="F133" i="14"/>
  <c r="F131" i="14"/>
  <c r="F129" i="14"/>
  <c r="F127" i="14"/>
  <c r="F125" i="14"/>
  <c r="F122" i="14"/>
  <c r="F120" i="14"/>
  <c r="F118" i="14"/>
  <c r="F116" i="14"/>
  <c r="F114" i="14"/>
  <c r="F112" i="14"/>
  <c r="F110" i="14"/>
  <c r="F99" i="14"/>
  <c r="F97" i="14"/>
  <c r="F95" i="14"/>
  <c r="F93" i="14"/>
  <c r="F91" i="14"/>
  <c r="F87" i="14"/>
  <c r="F83" i="14"/>
  <c r="F81" i="14"/>
  <c r="F76" i="14"/>
  <c r="F67" i="14"/>
  <c r="F62" i="14"/>
  <c r="F58" i="14"/>
  <c r="F56" i="14"/>
  <c r="F54" i="14"/>
  <c r="F52" i="14"/>
  <c r="F50" i="14"/>
  <c r="F48" i="14"/>
  <c r="F46" i="14"/>
  <c r="F44" i="14"/>
  <c r="F42" i="14"/>
  <c r="F37" i="14"/>
  <c r="F35" i="14"/>
  <c r="F33" i="14"/>
  <c r="F31" i="14"/>
  <c r="F29" i="14"/>
  <c r="F27" i="14"/>
  <c r="F25" i="14"/>
  <c r="F23" i="14"/>
  <c r="F21" i="14"/>
  <c r="F19" i="14"/>
  <c r="F17" i="14"/>
  <c r="F15" i="14"/>
  <c r="F13" i="14"/>
  <c r="F11" i="14"/>
  <c r="F9" i="14"/>
  <c r="F7" i="14"/>
  <c r="F46" i="5" l="1"/>
  <c r="A105" i="16"/>
  <c r="A106" i="16" s="1"/>
  <c r="A107" i="16" s="1"/>
  <c r="A108" i="16" s="1"/>
  <c r="A109" i="16" s="1"/>
  <c r="A110" i="16" s="1"/>
  <c r="A111" i="16" s="1"/>
  <c r="A112" i="16" s="1"/>
  <c r="A113" i="16" s="1"/>
  <c r="A92" i="16"/>
  <c r="A93" i="16" s="1"/>
  <c r="A94" i="16" s="1"/>
  <c r="A95" i="16" s="1"/>
  <c r="A96" i="16" s="1"/>
  <c r="A97" i="16" s="1"/>
  <c r="A98" i="16" s="1"/>
  <c r="A99" i="16" s="1"/>
  <c r="A100" i="16" s="1"/>
  <c r="A101" i="16" s="1"/>
  <c r="A102" i="16" s="1"/>
  <c r="A85" i="16"/>
  <c r="A86" i="16" s="1"/>
  <c r="A87" i="16" s="1"/>
  <c r="A88" i="16" s="1"/>
  <c r="A89" i="16" s="1"/>
  <c r="A90" i="16" s="1"/>
  <c r="A60" i="16"/>
  <c r="A61" i="16" s="1"/>
  <c r="A62" i="16" s="1"/>
  <c r="A63" i="16" s="1"/>
  <c r="A64" i="16" s="1"/>
  <c r="A65" i="16" s="1"/>
  <c r="A66" i="16" s="1"/>
  <c r="A67" i="16" s="1"/>
  <c r="A68" i="16" s="1"/>
  <c r="A69" i="16" s="1"/>
  <c r="A70" i="16" s="1"/>
  <c r="A71" i="16" s="1"/>
  <c r="A72" i="16" s="1"/>
  <c r="A73" i="16" s="1"/>
  <c r="A74" i="16" s="1"/>
  <c r="A75" i="16" s="1"/>
  <c r="A76" i="16" s="1"/>
  <c r="A77" i="16" s="1"/>
  <c r="A78" i="16" s="1"/>
  <c r="A79" i="16" s="1"/>
  <c r="A80" i="16" s="1"/>
  <c r="A81" i="16" s="1"/>
  <c r="A82" i="16" s="1"/>
  <c r="A55" i="16"/>
  <c r="A56" i="16" s="1"/>
  <c r="A57" i="16" s="1"/>
  <c r="A35" i="16"/>
  <c r="A36" i="16" s="1"/>
  <c r="A37" i="16" s="1"/>
  <c r="A38" i="16" s="1"/>
  <c r="A39" i="16" s="1"/>
  <c r="A40" i="16" s="1"/>
  <c r="A41" i="16" s="1"/>
  <c r="A42" i="16" s="1"/>
  <c r="A43" i="16" s="1"/>
  <c r="A44" i="16" s="1"/>
  <c r="A45" i="16" s="1"/>
  <c r="A46" i="16" s="1"/>
  <c r="A47" i="16" s="1"/>
  <c r="A48" i="16" s="1"/>
  <c r="A49" i="16" s="1"/>
  <c r="A50" i="16" s="1"/>
  <c r="A51" i="16" s="1"/>
  <c r="A52" i="16" s="1"/>
  <c r="A11" i="16"/>
  <c r="A12" i="16" s="1"/>
  <c r="A13" i="16" s="1"/>
  <c r="A14" i="16" s="1"/>
  <c r="A15" i="16" s="1"/>
  <c r="A16" i="16" s="1"/>
  <c r="A17" i="16" s="1"/>
  <c r="A18" i="16" s="1"/>
  <c r="A19" i="16" s="1"/>
  <c r="A20" i="16" s="1"/>
  <c r="A21" i="16" s="1"/>
  <c r="A22" i="16" s="1"/>
  <c r="A23" i="16" s="1"/>
  <c r="A24" i="16" s="1"/>
  <c r="A25" i="16" s="1"/>
  <c r="A26" i="16" s="1"/>
  <c r="A27" i="16" s="1"/>
  <c r="A28" i="16" s="1"/>
  <c r="A29" i="16" s="1"/>
  <c r="A30" i="16" s="1"/>
  <c r="A31" i="16" s="1"/>
  <c r="A32" i="16" s="1"/>
  <c r="F113" i="16"/>
  <c r="F112" i="16"/>
  <c r="F111" i="16"/>
  <c r="F110" i="16"/>
  <c r="F109" i="16"/>
  <c r="F108" i="16"/>
  <c r="F107" i="16"/>
  <c r="F106" i="16"/>
  <c r="F105" i="16"/>
  <c r="F102" i="16"/>
  <c r="F101" i="16"/>
  <c r="F100" i="16"/>
  <c r="F99" i="16"/>
  <c r="F98" i="16"/>
  <c r="F97" i="16"/>
  <c r="F96" i="16"/>
  <c r="F95" i="16"/>
  <c r="F94" i="16"/>
  <c r="F93" i="16"/>
  <c r="F92" i="16"/>
  <c r="F91" i="16"/>
  <c r="F90" i="16"/>
  <c r="F89" i="16"/>
  <c r="F88" i="16"/>
  <c r="F87" i="16"/>
  <c r="F86" i="16"/>
  <c r="F85" i="16"/>
  <c r="F82" i="16"/>
  <c r="F81" i="16"/>
  <c r="F80" i="16"/>
  <c r="F79" i="16"/>
  <c r="F78" i="16"/>
  <c r="F77" i="16"/>
  <c r="F76" i="16"/>
  <c r="F75" i="16"/>
  <c r="F74" i="16"/>
  <c r="F73" i="16"/>
  <c r="F72" i="16"/>
  <c r="F71" i="16"/>
  <c r="F70" i="16"/>
  <c r="F69" i="16"/>
  <c r="F68" i="16"/>
  <c r="F67" i="16"/>
  <c r="F66" i="16"/>
  <c r="F65" i="16"/>
  <c r="F64" i="16"/>
  <c r="F63" i="16"/>
  <c r="F62" i="16"/>
  <c r="F61" i="16"/>
  <c r="F60" i="16"/>
  <c r="F57" i="16"/>
  <c r="F56" i="16"/>
  <c r="F55" i="16"/>
  <c r="F52" i="16"/>
  <c r="F51" i="16"/>
  <c r="F50" i="16"/>
  <c r="F49" i="16"/>
  <c r="F48" i="16"/>
  <c r="F47" i="16"/>
  <c r="F46" i="16"/>
  <c r="F45" i="16"/>
  <c r="F44" i="16"/>
  <c r="F43" i="16"/>
  <c r="F42" i="16"/>
  <c r="F41" i="16"/>
  <c r="F40" i="16"/>
  <c r="F39" i="16"/>
  <c r="F38" i="16"/>
  <c r="F37" i="16"/>
  <c r="F36" i="16"/>
  <c r="F35" i="16"/>
  <c r="F32" i="16"/>
  <c r="F31" i="16"/>
  <c r="F30" i="16"/>
  <c r="F29" i="16"/>
  <c r="F28" i="16"/>
  <c r="F27" i="16"/>
  <c r="F26" i="16"/>
  <c r="F25" i="16"/>
  <c r="F24" i="16"/>
  <c r="F23" i="16"/>
  <c r="F22" i="16"/>
  <c r="F21" i="16"/>
  <c r="F20" i="16"/>
  <c r="F19" i="16"/>
  <c r="F18" i="16"/>
  <c r="F17" i="16"/>
  <c r="F16" i="16"/>
  <c r="F15" i="16"/>
  <c r="F14" i="16"/>
  <c r="F13" i="16"/>
  <c r="F12" i="16"/>
  <c r="F11" i="16"/>
  <c r="G8" i="6" l="1"/>
  <c r="G10" i="6"/>
  <c r="G12" i="6"/>
  <c r="G14" i="6"/>
  <c r="G16" i="6"/>
  <c r="G18" i="6"/>
  <c r="G33" i="13"/>
  <c r="H33" i="13"/>
  <c r="G34" i="13"/>
  <c r="H34" i="13"/>
  <c r="G35" i="13"/>
  <c r="H35" i="13"/>
  <c r="G36" i="13"/>
  <c r="H36" i="13"/>
  <c r="G33" i="11"/>
  <c r="H33" i="11"/>
  <c r="G34" i="11"/>
  <c r="H34" i="11"/>
  <c r="G35" i="11"/>
  <c r="H35" i="11"/>
  <c r="G36" i="11"/>
  <c r="H36" i="11"/>
  <c r="G33" i="10"/>
  <c r="H33" i="10"/>
  <c r="G34" i="10"/>
  <c r="H34" i="10"/>
  <c r="G33" i="9"/>
  <c r="H33" i="9"/>
  <c r="G34" i="9"/>
  <c r="H34" i="9"/>
  <c r="G35" i="9"/>
  <c r="H35" i="9"/>
  <c r="G36" i="9"/>
  <c r="H36" i="9"/>
  <c r="G29" i="8"/>
  <c r="H29" i="8"/>
  <c r="G30" i="8"/>
  <c r="H30" i="8"/>
  <c r="G31" i="8"/>
  <c r="H31" i="8"/>
  <c r="G32" i="8"/>
  <c r="H32" i="8"/>
  <c r="G63" i="13"/>
  <c r="H63" i="13"/>
  <c r="G64" i="13"/>
  <c r="H64" i="13"/>
  <c r="G61" i="11"/>
  <c r="H61" i="11"/>
  <c r="G63" i="11"/>
  <c r="H63" i="11"/>
  <c r="G61" i="10"/>
  <c r="H61" i="10"/>
  <c r="G64" i="10"/>
  <c r="H64" i="10"/>
  <c r="G65" i="10"/>
  <c r="H65" i="10"/>
  <c r="G61" i="9"/>
  <c r="H61" i="9"/>
  <c r="G62" i="9"/>
  <c r="H62" i="9"/>
  <c r="G64" i="9"/>
  <c r="H64" i="9"/>
  <c r="E101" i="4"/>
  <c r="F101" i="4" s="1"/>
  <c r="E103" i="4" s="1"/>
  <c r="F103" i="4" s="1"/>
  <c r="A115" i="4" l="1"/>
  <c r="A117" i="4" s="1"/>
  <c r="A119" i="4" s="1"/>
  <c r="A121" i="4" s="1"/>
  <c r="A123" i="4" s="1"/>
  <c r="A125" i="4" s="1"/>
  <c r="A127" i="4" s="1"/>
  <c r="A89" i="4"/>
  <c r="A91" i="4" s="1"/>
  <c r="A93" i="4" s="1"/>
  <c r="A95" i="4" s="1"/>
  <c r="A97" i="4" s="1"/>
  <c r="A99" i="4" s="1"/>
  <c r="A101" i="4" s="1"/>
  <c r="A103" i="4" s="1"/>
  <c r="A105" i="4" s="1"/>
  <c r="A71" i="4"/>
  <c r="A73" i="4" s="1"/>
  <c r="A75" i="4" s="1"/>
  <c r="A77" i="4" s="1"/>
  <c r="A79" i="4" s="1"/>
  <c r="A81" i="4" s="1"/>
  <c r="A83" i="4" s="1"/>
  <c r="A85" i="4" s="1"/>
  <c r="A47" i="4"/>
  <c r="A49" i="4" s="1"/>
  <c r="A51" i="4" s="1"/>
  <c r="A53" i="4" s="1"/>
  <c r="A55" i="4" s="1"/>
  <c r="A57" i="4" s="1"/>
  <c r="A61" i="4" s="1"/>
  <c r="A39" i="4"/>
  <c r="A43" i="4" s="1"/>
  <c r="A23" i="4"/>
  <c r="A25" i="4" s="1"/>
  <c r="A27" i="4" s="1"/>
  <c r="A29" i="4" s="1"/>
  <c r="A31" i="4" s="1"/>
  <c r="F43" i="5"/>
  <c r="F159" i="4"/>
  <c r="F40" i="5"/>
  <c r="F215" i="4"/>
  <c r="F213" i="4"/>
  <c r="F211" i="4"/>
  <c r="F209" i="4"/>
  <c r="F208" i="4"/>
  <c r="F207" i="4"/>
  <c r="F206" i="4"/>
  <c r="F205" i="4"/>
  <c r="F204" i="4"/>
  <c r="F203" i="4"/>
  <c r="F202" i="4"/>
  <c r="F201" i="4"/>
  <c r="F200" i="4"/>
  <c r="F199" i="4"/>
  <c r="F198" i="4"/>
  <c r="F197" i="4"/>
  <c r="F196" i="4"/>
  <c r="F195" i="4"/>
  <c r="F194" i="4"/>
  <c r="F193" i="4"/>
  <c r="F192" i="4"/>
  <c r="F191" i="4"/>
  <c r="F190" i="4"/>
  <c r="F189" i="4"/>
  <c r="F188" i="4"/>
  <c r="F187" i="4"/>
  <c r="F186" i="4"/>
  <c r="F185" i="4"/>
  <c r="F184" i="4"/>
  <c r="F183" i="4"/>
  <c r="F182" i="4"/>
  <c r="F181" i="4"/>
  <c r="F180" i="4"/>
  <c r="F179" i="4"/>
  <c r="F178" i="4"/>
  <c r="F177" i="4"/>
  <c r="F175" i="4"/>
  <c r="F171" i="4"/>
  <c r="F169" i="4"/>
  <c r="F167" i="4"/>
  <c r="F165" i="4"/>
  <c r="F163" i="4"/>
  <c r="F157" i="4"/>
  <c r="F155" i="4"/>
  <c r="F153" i="4"/>
  <c r="F151" i="4"/>
  <c r="F149" i="4"/>
  <c r="F147" i="4"/>
  <c r="F145" i="4"/>
  <c r="F28" i="5" l="1"/>
  <c r="F26" i="5"/>
  <c r="F24" i="5"/>
  <c r="F22" i="5"/>
  <c r="F20" i="5"/>
  <c r="F18" i="5"/>
  <c r="F16" i="5"/>
  <c r="F14" i="5"/>
  <c r="F12" i="5"/>
  <c r="F32" i="5"/>
  <c r="F34" i="5"/>
  <c r="F36" i="5"/>
  <c r="F38" i="5"/>
  <c r="F30" i="5"/>
  <c r="F115" i="16"/>
  <c r="C8" i="15" s="1"/>
  <c r="F194" i="14"/>
  <c r="H106" i="13"/>
  <c r="G106" i="13"/>
  <c r="H105" i="13"/>
  <c r="G105" i="13"/>
  <c r="H104" i="13"/>
  <c r="G104" i="13"/>
  <c r="H103" i="13"/>
  <c r="G103" i="13"/>
  <c r="H102" i="13"/>
  <c r="G102" i="13"/>
  <c r="H99" i="13"/>
  <c r="G99" i="13"/>
  <c r="H98" i="13"/>
  <c r="G98" i="13"/>
  <c r="H95" i="13"/>
  <c r="G95" i="13"/>
  <c r="H94" i="13"/>
  <c r="G94" i="13"/>
  <c r="H91" i="13"/>
  <c r="G91" i="13"/>
  <c r="H89" i="13"/>
  <c r="G89" i="13"/>
  <c r="H87" i="13"/>
  <c r="G87" i="13"/>
  <c r="H85" i="13"/>
  <c r="G85" i="13"/>
  <c r="H83" i="13"/>
  <c r="G83" i="13"/>
  <c r="H81" i="13"/>
  <c r="G81" i="13"/>
  <c r="H78" i="13"/>
  <c r="G78" i="13"/>
  <c r="H77" i="13"/>
  <c r="G77" i="13"/>
  <c r="H76" i="13"/>
  <c r="G76" i="13"/>
  <c r="H75" i="13"/>
  <c r="G75" i="13"/>
  <c r="H72" i="13"/>
  <c r="G72" i="13"/>
  <c r="H71" i="13"/>
  <c r="G71" i="13"/>
  <c r="H70" i="13"/>
  <c r="G70" i="13"/>
  <c r="H69" i="13"/>
  <c r="G69" i="13"/>
  <c r="H66" i="13"/>
  <c r="G66" i="13"/>
  <c r="H59" i="13"/>
  <c r="G59" i="13"/>
  <c r="H57" i="13"/>
  <c r="G57" i="13"/>
  <c r="H56" i="13"/>
  <c r="G56" i="13"/>
  <c r="H53" i="13"/>
  <c r="G53" i="13"/>
  <c r="H52" i="13"/>
  <c r="G52" i="13"/>
  <c r="H51" i="13"/>
  <c r="G51" i="13"/>
  <c r="H50" i="13"/>
  <c r="G50" i="13"/>
  <c r="H47" i="13"/>
  <c r="G47" i="13"/>
  <c r="H45" i="13"/>
  <c r="G45" i="13"/>
  <c r="H44" i="13"/>
  <c r="G44" i="13"/>
  <c r="H43" i="13"/>
  <c r="G43" i="13"/>
  <c r="H42" i="13"/>
  <c r="G42" i="13"/>
  <c r="H39" i="13"/>
  <c r="G39" i="13"/>
  <c r="H38" i="13"/>
  <c r="G38" i="13"/>
  <c r="H37" i="13"/>
  <c r="G37" i="13"/>
  <c r="H32" i="13"/>
  <c r="G32" i="13"/>
  <c r="H31" i="13"/>
  <c r="G31" i="13"/>
  <c r="H28" i="13"/>
  <c r="G28" i="13"/>
  <c r="H27" i="13"/>
  <c r="G27" i="13"/>
  <c r="H26" i="13"/>
  <c r="G26" i="13"/>
  <c r="H25" i="13"/>
  <c r="G25" i="13"/>
  <c r="H24" i="13"/>
  <c r="G24" i="13"/>
  <c r="H23" i="13"/>
  <c r="G23" i="13"/>
  <c r="H22" i="13"/>
  <c r="G22" i="13"/>
  <c r="H21" i="13"/>
  <c r="G21" i="13"/>
  <c r="H20" i="13"/>
  <c r="G20" i="13"/>
  <c r="H17" i="13"/>
  <c r="G17" i="13"/>
  <c r="H15" i="13"/>
  <c r="G15" i="13"/>
  <c r="H13" i="13"/>
  <c r="G13" i="13"/>
  <c r="H11" i="13"/>
  <c r="G11" i="13"/>
  <c r="H9" i="13"/>
  <c r="G9" i="13"/>
  <c r="H17" i="12"/>
  <c r="G17" i="12"/>
  <c r="H15" i="12"/>
  <c r="G15" i="12"/>
  <c r="H14" i="12"/>
  <c r="G14" i="12"/>
  <c r="H13" i="12"/>
  <c r="G13" i="12"/>
  <c r="H12" i="12"/>
  <c r="G12" i="12"/>
  <c r="H9" i="12"/>
  <c r="G9" i="12"/>
  <c r="H88" i="11"/>
  <c r="G88" i="11"/>
  <c r="H86" i="11"/>
  <c r="G86" i="11"/>
  <c r="H84" i="11"/>
  <c r="G84" i="11"/>
  <c r="H82" i="11"/>
  <c r="G82" i="11"/>
  <c r="H80" i="11"/>
  <c r="G80" i="11"/>
  <c r="H78" i="11"/>
  <c r="G78" i="11"/>
  <c r="H75" i="11"/>
  <c r="G75" i="11"/>
  <c r="H74" i="11"/>
  <c r="G74" i="11"/>
  <c r="H73" i="11"/>
  <c r="G73" i="11"/>
  <c r="H72" i="11"/>
  <c r="G72" i="11"/>
  <c r="H69" i="11"/>
  <c r="G69" i="11"/>
  <c r="H68" i="11"/>
  <c r="G68" i="11"/>
  <c r="H67" i="11"/>
  <c r="G67" i="11"/>
  <c r="H66" i="11"/>
  <c r="G66" i="11"/>
  <c r="H60" i="11"/>
  <c r="G60" i="11"/>
  <c r="H56" i="11"/>
  <c r="G56" i="11"/>
  <c r="H54" i="11"/>
  <c r="G54" i="11"/>
  <c r="H53" i="11"/>
  <c r="G53" i="11"/>
  <c r="H50" i="11"/>
  <c r="G50" i="11"/>
  <c r="H49" i="11"/>
  <c r="G49" i="11"/>
  <c r="H48" i="11"/>
  <c r="G48" i="11"/>
  <c r="H47" i="11"/>
  <c r="G47" i="11"/>
  <c r="H44" i="11"/>
  <c r="G44" i="11"/>
  <c r="H42" i="11"/>
  <c r="G42" i="11"/>
  <c r="H41" i="11"/>
  <c r="G41" i="11"/>
  <c r="H40" i="11"/>
  <c r="G40" i="11"/>
  <c r="H39" i="11"/>
  <c r="G39" i="11"/>
  <c r="H32" i="11"/>
  <c r="G32" i="11"/>
  <c r="H31" i="11"/>
  <c r="G31" i="11"/>
  <c r="H30" i="11"/>
  <c r="G30" i="11"/>
  <c r="H29" i="11"/>
  <c r="G29" i="11"/>
  <c r="H28" i="11"/>
  <c r="G28" i="11"/>
  <c r="H25" i="11"/>
  <c r="G25" i="11"/>
  <c r="H24" i="11"/>
  <c r="G24" i="11"/>
  <c r="H23" i="11"/>
  <c r="G23" i="11"/>
  <c r="H22" i="11"/>
  <c r="G22" i="11"/>
  <c r="H21" i="11"/>
  <c r="G21" i="11"/>
  <c r="H20" i="11"/>
  <c r="G20" i="11"/>
  <c r="H19" i="11"/>
  <c r="G19" i="11"/>
  <c r="H18" i="11"/>
  <c r="G18" i="11"/>
  <c r="H17" i="11"/>
  <c r="G17" i="11"/>
  <c r="H13" i="11"/>
  <c r="G13" i="11"/>
  <c r="H11" i="11"/>
  <c r="G11" i="11"/>
  <c r="H9" i="11"/>
  <c r="G9" i="11"/>
  <c r="H86" i="10"/>
  <c r="G86" i="10"/>
  <c r="H84" i="10"/>
  <c r="G84" i="10"/>
  <c r="H82" i="10"/>
  <c r="G82" i="10"/>
  <c r="H80" i="10"/>
  <c r="G80" i="10"/>
  <c r="H78" i="10"/>
  <c r="G78" i="10"/>
  <c r="H76" i="10"/>
  <c r="G76" i="10"/>
  <c r="H73" i="10"/>
  <c r="G73" i="10"/>
  <c r="H72" i="10"/>
  <c r="G72" i="10"/>
  <c r="H71" i="10"/>
  <c r="G71" i="10"/>
  <c r="H70" i="10"/>
  <c r="G70" i="10"/>
  <c r="H67" i="10"/>
  <c r="G67" i="10"/>
  <c r="H66" i="10"/>
  <c r="G66" i="10"/>
  <c r="H59" i="10"/>
  <c r="G59" i="10"/>
  <c r="H58" i="10"/>
  <c r="G58" i="10"/>
  <c r="H54" i="10"/>
  <c r="G54" i="10"/>
  <c r="H52" i="10"/>
  <c r="G52" i="10"/>
  <c r="H51" i="10"/>
  <c r="G51" i="10"/>
  <c r="H48" i="10"/>
  <c r="G48" i="10"/>
  <c r="H47" i="10"/>
  <c r="G47" i="10"/>
  <c r="H46" i="10"/>
  <c r="G46" i="10"/>
  <c r="H45" i="10"/>
  <c r="G45" i="10"/>
  <c r="H42" i="10"/>
  <c r="G42" i="10"/>
  <c r="H40" i="10"/>
  <c r="G40" i="10"/>
  <c r="H39" i="10"/>
  <c r="G39" i="10"/>
  <c r="H38" i="10"/>
  <c r="G38" i="10"/>
  <c r="H37" i="10"/>
  <c r="G37" i="10"/>
  <c r="H32" i="10"/>
  <c r="G32" i="10"/>
  <c r="H31" i="10"/>
  <c r="G31" i="10"/>
  <c r="H30" i="10"/>
  <c r="G30" i="10"/>
  <c r="H29" i="10"/>
  <c r="G29" i="10"/>
  <c r="H28" i="10"/>
  <c r="G28" i="10"/>
  <c r="H27" i="10"/>
  <c r="G27" i="10"/>
  <c r="H26" i="10"/>
  <c r="G26" i="10"/>
  <c r="H23" i="10"/>
  <c r="G23" i="10"/>
  <c r="H22" i="10"/>
  <c r="G22" i="10"/>
  <c r="H21" i="10"/>
  <c r="G21" i="10"/>
  <c r="H20" i="10"/>
  <c r="G20" i="10"/>
  <c r="H19" i="10"/>
  <c r="G19" i="10"/>
  <c r="H18" i="10"/>
  <c r="G18" i="10"/>
  <c r="H17" i="10"/>
  <c r="G17" i="10"/>
  <c r="H16" i="10"/>
  <c r="G16" i="10"/>
  <c r="H15" i="10"/>
  <c r="G15" i="10"/>
  <c r="H11" i="10"/>
  <c r="G11" i="10"/>
  <c r="H9" i="10"/>
  <c r="H91" i="10" s="1"/>
  <c r="G9" i="10"/>
  <c r="H89" i="9"/>
  <c r="G89" i="9"/>
  <c r="H87" i="9"/>
  <c r="G87" i="9"/>
  <c r="H85" i="9"/>
  <c r="G85" i="9"/>
  <c r="H83" i="9"/>
  <c r="G83" i="9"/>
  <c r="H81" i="9"/>
  <c r="G81" i="9"/>
  <c r="H79" i="9"/>
  <c r="G79" i="9"/>
  <c r="H76" i="9"/>
  <c r="G76" i="9"/>
  <c r="H75" i="9"/>
  <c r="G75" i="9"/>
  <c r="H74" i="9"/>
  <c r="G74" i="9"/>
  <c r="H73" i="9"/>
  <c r="G73" i="9"/>
  <c r="H70" i="9"/>
  <c r="G70" i="9"/>
  <c r="H69" i="9"/>
  <c r="G69" i="9"/>
  <c r="H68" i="9"/>
  <c r="G68" i="9"/>
  <c r="H67" i="9"/>
  <c r="G67" i="9"/>
  <c r="H57" i="9"/>
  <c r="G57" i="9"/>
  <c r="H55" i="9"/>
  <c r="G55" i="9"/>
  <c r="H54" i="9"/>
  <c r="G54" i="9"/>
  <c r="H51" i="9"/>
  <c r="G51" i="9"/>
  <c r="H50" i="9"/>
  <c r="G50" i="9"/>
  <c r="H49" i="9"/>
  <c r="G49" i="9"/>
  <c r="H48" i="9"/>
  <c r="G48" i="9"/>
  <c r="H45" i="9"/>
  <c r="G45" i="9"/>
  <c r="H43" i="9"/>
  <c r="G43" i="9"/>
  <c r="H42" i="9"/>
  <c r="G42" i="9"/>
  <c r="H41" i="9"/>
  <c r="G41" i="9"/>
  <c r="H40" i="9"/>
  <c r="G40" i="9"/>
  <c r="H37" i="9"/>
  <c r="G37" i="9"/>
  <c r="H32" i="9"/>
  <c r="G32" i="9"/>
  <c r="H31" i="9"/>
  <c r="G31" i="9"/>
  <c r="H30" i="9"/>
  <c r="G30" i="9"/>
  <c r="H29" i="9"/>
  <c r="G29" i="9"/>
  <c r="H26" i="9"/>
  <c r="G26" i="9"/>
  <c r="D25" i="9"/>
  <c r="G25" i="9" s="1"/>
  <c r="H24" i="9"/>
  <c r="G24" i="9"/>
  <c r="H23" i="9"/>
  <c r="G23" i="9"/>
  <c r="H22" i="9"/>
  <c r="G22" i="9"/>
  <c r="H21" i="9"/>
  <c r="G21" i="9"/>
  <c r="H20" i="9"/>
  <c r="G20" i="9"/>
  <c r="H19" i="9"/>
  <c r="G19" i="9"/>
  <c r="H18" i="9"/>
  <c r="G18" i="9"/>
  <c r="H15" i="9"/>
  <c r="G15" i="9"/>
  <c r="H13" i="9"/>
  <c r="G13" i="9"/>
  <c r="H11" i="9"/>
  <c r="G11" i="9"/>
  <c r="H9" i="9"/>
  <c r="G9" i="9"/>
  <c r="H85" i="8"/>
  <c r="G85" i="8"/>
  <c r="H83" i="8"/>
  <c r="G83" i="8"/>
  <c r="H81" i="8"/>
  <c r="G81" i="8"/>
  <c r="H79" i="8"/>
  <c r="G79" i="8"/>
  <c r="H77" i="8"/>
  <c r="G77" i="8"/>
  <c r="H75" i="8"/>
  <c r="G75" i="8"/>
  <c r="H72" i="8"/>
  <c r="G72" i="8"/>
  <c r="H71" i="8"/>
  <c r="G71" i="8"/>
  <c r="H70" i="8"/>
  <c r="G70" i="8"/>
  <c r="H69" i="8"/>
  <c r="G69" i="8"/>
  <c r="H66" i="8"/>
  <c r="G66" i="8"/>
  <c r="H65" i="8"/>
  <c r="G65" i="8"/>
  <c r="H64" i="8"/>
  <c r="G64" i="8"/>
  <c r="H63" i="8"/>
  <c r="G63" i="8"/>
  <c r="H60" i="8"/>
  <c r="G60" i="8"/>
  <c r="H58" i="8"/>
  <c r="G58" i="8"/>
  <c r="H57" i="8"/>
  <c r="G57" i="8"/>
  <c r="H53" i="8"/>
  <c r="G53" i="8"/>
  <c r="H52" i="8"/>
  <c r="G52" i="8"/>
  <c r="H51" i="8"/>
  <c r="G51" i="8"/>
  <c r="H50" i="8"/>
  <c r="G50" i="8"/>
  <c r="H49" i="8"/>
  <c r="G49" i="8"/>
  <c r="H46" i="8"/>
  <c r="G46" i="8"/>
  <c r="H44" i="8"/>
  <c r="G44" i="8"/>
  <c r="H43" i="8"/>
  <c r="G43" i="8"/>
  <c r="H40" i="8"/>
  <c r="G40" i="8"/>
  <c r="H39" i="8"/>
  <c r="G39" i="8"/>
  <c r="H38" i="8"/>
  <c r="G38" i="8"/>
  <c r="H37" i="8"/>
  <c r="G37" i="8"/>
  <c r="H34" i="8"/>
  <c r="G34" i="8"/>
  <c r="H26" i="8"/>
  <c r="G26" i="8"/>
  <c r="H25" i="8"/>
  <c r="G25" i="8"/>
  <c r="H24" i="8"/>
  <c r="G24" i="8"/>
  <c r="H23" i="8"/>
  <c r="G23" i="8"/>
  <c r="H20" i="8"/>
  <c r="G20" i="8"/>
  <c r="H19" i="8"/>
  <c r="G19" i="8"/>
  <c r="H18" i="8"/>
  <c r="G18" i="8"/>
  <c r="H17" i="8"/>
  <c r="G17" i="8"/>
  <c r="H14" i="8"/>
  <c r="G14" i="8"/>
  <c r="H11" i="8"/>
  <c r="G11" i="8"/>
  <c r="H9" i="8"/>
  <c r="G9" i="8"/>
  <c r="H97" i="7"/>
  <c r="G97" i="7"/>
  <c r="H95" i="7"/>
  <c r="G95" i="7"/>
  <c r="H93" i="7"/>
  <c r="G93" i="7"/>
  <c r="H91" i="7"/>
  <c r="G91" i="7"/>
  <c r="H89" i="7"/>
  <c r="G89" i="7"/>
  <c r="H87" i="7"/>
  <c r="G87" i="7"/>
  <c r="H85" i="7"/>
  <c r="G85" i="7"/>
  <c r="H82" i="7"/>
  <c r="G82" i="7"/>
  <c r="H81" i="7"/>
  <c r="G81" i="7"/>
  <c r="H80" i="7"/>
  <c r="G80" i="7"/>
  <c r="H79" i="7"/>
  <c r="G79" i="7"/>
  <c r="H76" i="7"/>
  <c r="G76" i="7"/>
  <c r="H75" i="7"/>
  <c r="G75" i="7"/>
  <c r="H74" i="7"/>
  <c r="G74" i="7"/>
  <c r="H73" i="7"/>
  <c r="G73" i="7"/>
  <c r="H70" i="7"/>
  <c r="G70" i="7"/>
  <c r="H68" i="7"/>
  <c r="G68" i="7"/>
  <c r="H67" i="7"/>
  <c r="G67" i="7"/>
  <c r="H63" i="7"/>
  <c r="G63" i="7"/>
  <c r="H61" i="7"/>
  <c r="G61" i="7"/>
  <c r="H60" i="7"/>
  <c r="G60" i="7"/>
  <c r="H57" i="7"/>
  <c r="G57" i="7"/>
  <c r="H56" i="7"/>
  <c r="G56" i="7"/>
  <c r="H55" i="7"/>
  <c r="G55" i="7"/>
  <c r="H54" i="7"/>
  <c r="G54" i="7"/>
  <c r="H51" i="7"/>
  <c r="G51" i="7"/>
  <c r="H49" i="7"/>
  <c r="G49" i="7"/>
  <c r="H48" i="7"/>
  <c r="G48" i="7"/>
  <c r="H47" i="7"/>
  <c r="G47" i="7"/>
  <c r="H46" i="7"/>
  <c r="G46" i="7"/>
  <c r="H43" i="7"/>
  <c r="G43" i="7"/>
  <c r="H42" i="7"/>
  <c r="G42" i="7"/>
  <c r="H41" i="7"/>
  <c r="G41" i="7"/>
  <c r="H40" i="7"/>
  <c r="G40" i="7"/>
  <c r="H39" i="7"/>
  <c r="G39" i="7"/>
  <c r="H38" i="7"/>
  <c r="G38" i="7"/>
  <c r="H37" i="7"/>
  <c r="G37" i="7"/>
  <c r="H34" i="7"/>
  <c r="G34" i="7"/>
  <c r="D33" i="7"/>
  <c r="H33" i="7" s="1"/>
  <c r="H32" i="7"/>
  <c r="G32" i="7"/>
  <c r="H31" i="7"/>
  <c r="G31" i="7"/>
  <c r="H30" i="7"/>
  <c r="G30" i="7"/>
  <c r="H29" i="7"/>
  <c r="G29" i="7"/>
  <c r="H28" i="7"/>
  <c r="G28" i="7"/>
  <c r="H10" i="7"/>
  <c r="G10" i="7"/>
  <c r="H8" i="7"/>
  <c r="G8" i="7"/>
  <c r="E42" i="5"/>
  <c r="F42" i="5" s="1"/>
  <c r="E44" i="5" s="1"/>
  <c r="F44" i="5" s="1"/>
  <c r="F139" i="4"/>
  <c r="F137" i="4"/>
  <c r="F135" i="4"/>
  <c r="F133" i="4"/>
  <c r="A133" i="4"/>
  <c r="A135" i="4" s="1"/>
  <c r="A137" i="4" s="1"/>
  <c r="A139" i="4" s="1"/>
  <c r="F131" i="4"/>
  <c r="F105" i="4"/>
  <c r="F99" i="4"/>
  <c r="F97" i="4"/>
  <c r="F95" i="4"/>
  <c r="F93" i="4"/>
  <c r="F91" i="4"/>
  <c r="F89" i="4"/>
  <c r="F87" i="4"/>
  <c r="F85" i="4"/>
  <c r="F81" i="4"/>
  <c r="F77" i="4"/>
  <c r="F75" i="4"/>
  <c r="F73" i="4"/>
  <c r="F71" i="4"/>
  <c r="F69" i="4"/>
  <c r="F61" i="4"/>
  <c r="F57" i="4"/>
  <c r="F55" i="4"/>
  <c r="F53" i="4"/>
  <c r="F51" i="4"/>
  <c r="F49" i="4"/>
  <c r="F47" i="4"/>
  <c r="F45" i="4"/>
  <c r="F43" i="4"/>
  <c r="F39" i="4"/>
  <c r="F37" i="4"/>
  <c r="F31" i="4"/>
  <c r="F29" i="4"/>
  <c r="F27" i="4"/>
  <c r="F25" i="4"/>
  <c r="F23" i="4"/>
  <c r="F21" i="4"/>
  <c r="G130" i="13" l="1"/>
  <c r="C15" i="6" s="1"/>
  <c r="H130" i="13"/>
  <c r="D15" i="6" s="1"/>
  <c r="G32" i="12"/>
  <c r="H93" i="11"/>
  <c r="G93" i="11"/>
  <c r="C17" i="6" s="1"/>
  <c r="G91" i="10"/>
  <c r="G94" i="9"/>
  <c r="G90" i="8"/>
  <c r="H90" i="8"/>
  <c r="H99" i="7"/>
  <c r="C8" i="3"/>
  <c r="H32" i="12"/>
  <c r="D19" i="6" s="1"/>
  <c r="D7" i="6"/>
  <c r="C9" i="6"/>
  <c r="D17" i="6"/>
  <c r="D13" i="6"/>
  <c r="C19" i="6"/>
  <c r="C13" i="6"/>
  <c r="D9" i="6"/>
  <c r="C10" i="3"/>
  <c r="C10" i="15"/>
  <c r="C11" i="6"/>
  <c r="G33" i="7"/>
  <c r="G99" i="7" s="1"/>
  <c r="H25" i="9"/>
  <c r="E15" i="6" l="1"/>
  <c r="G15" i="6" s="1"/>
  <c r="H94" i="9"/>
  <c r="D11" i="6" s="1"/>
  <c r="C27" i="15"/>
  <c r="C14" i="3" s="1"/>
  <c r="E19" i="6"/>
  <c r="G19" i="6" s="1"/>
  <c r="C7" i="6"/>
  <c r="C21" i="6" s="1"/>
  <c r="E13" i="6"/>
  <c r="G13" i="6" s="1"/>
  <c r="E9" i="6"/>
  <c r="G9" i="6" s="1"/>
  <c r="E17" i="6"/>
  <c r="G17" i="6" s="1"/>
  <c r="D21" i="6" l="1"/>
  <c r="D24" i="6" s="1"/>
  <c r="C12" i="3" s="1"/>
  <c r="C18" i="3" s="1"/>
  <c r="C22" i="3" s="1"/>
  <c r="C24" i="3" s="1"/>
  <c r="C26" i="3" s="1"/>
  <c r="C28" i="3" s="1"/>
  <c r="C36" i="3" s="1"/>
  <c r="C55" i="3" s="1"/>
  <c r="E11" i="6"/>
  <c r="G11" i="6" s="1"/>
  <c r="E7" i="6"/>
  <c r="G7" i="6" s="1"/>
  <c r="E21" i="6" l="1"/>
  <c r="E24" i="6" s="1"/>
</calcChain>
</file>

<file path=xl/sharedStrings.xml><?xml version="1.0" encoding="utf-8"?>
<sst xmlns="http://schemas.openxmlformats.org/spreadsheetml/2006/main" count="1886" uniqueCount="584">
  <si>
    <t>CONSTRUCTION OF PHASE 1 ROOIWAL WWTW</t>
  </si>
  <si>
    <t>*</t>
  </si>
  <si>
    <t>CITY OF TSHWANE</t>
  </si>
  <si>
    <t>ELECTRICAL AND MECHANICAL FINAL SUMMARY</t>
  </si>
  <si>
    <t>ITEM</t>
  </si>
  <si>
    <t>DESCRIPTION</t>
  </si>
  <si>
    <t xml:space="preserve">AMOUNT                       </t>
  </si>
  <si>
    <t>PRELIMINARY AND GENERAL</t>
  </si>
  <si>
    <t>PROVISIONAL SUMS</t>
  </si>
  <si>
    <t>ELECTRICAL WORKS</t>
  </si>
  <si>
    <t>MECHANCAL WORKS</t>
  </si>
  <si>
    <t>SUBTOTAL (A)</t>
  </si>
  <si>
    <t>The following sums will be under the sole control of the Engineer and may be deducted in part or full.</t>
  </si>
  <si>
    <t>ADD CONTINGENCY 10%</t>
  </si>
  <si>
    <t>SUBTOTAL (B)</t>
  </si>
  <si>
    <t xml:space="preserve">Contractor to allow 5% for CIDB Built Programme </t>
  </si>
  <si>
    <t>SUBTOTAL (C)</t>
  </si>
  <si>
    <t>EPWP TRAINING</t>
  </si>
  <si>
    <t xml:space="preserve">Allow for EPWP Training </t>
  </si>
  <si>
    <t>SUBTOTAL Excl VAT</t>
  </si>
  <si>
    <t>ADD VAT (15%)</t>
  </si>
  <si>
    <t>TOTAL CARRIED TO FORM OF OFFER</t>
  </si>
  <si>
    <t>UNIT</t>
  </si>
  <si>
    <t>QUANTITY</t>
  </si>
  <si>
    <t>RATE</t>
  </si>
  <si>
    <t>TOTAL</t>
  </si>
  <si>
    <t>SCHEDULED ESTABLISHMENT, OVERHEADS &amp; INCIDENTAL COSTS</t>
  </si>
  <si>
    <t>NOTES</t>
  </si>
  <si>
    <t>The supply, installation, testing, commissioning and a 52 week defects liability period in accordance with this bill of material, Local Supply Authority's by-laws &amp; regulations, National Building Regulations, detailed electrical specification, SANS 10142-1: 2003 (Code of Practice), Occupational Health and Safety Act, General Conditions of Contract and drawings listed in the detailed specification.</t>
  </si>
  <si>
    <t>1.The rates and/or prices for items scheduled in this Section under the headings - ONCE-OFF ESTABLISHMENT COST - DE-ESTABLISHMENT COST and - ONGOING OPERATIONAL AND OVERHEAD COST include everything to cover the Contractor's direct costs, overheads, profit and expenses required for all risks, liabilities and obligations in terms of this contract.  (excluding VAT) 2.The rates and/or prices for items scheduled in this section under the heading "INCIDENTAL EXPENDITURE PROVISIONS" must be prised in this framework tender. The Contractor hereby agrees that these rates will be used for compensation event cost calculation and pricing where applicable instead of Defined Cost, unless otherwise decided by the Employer, at the Employer's sole discretion. Any items not priced are deemed to be included  3.Lump sum prices in this section are fixed for the contract, and are not subject to adjustment in compensation event assessments.</t>
  </si>
  <si>
    <t>ONCE-OFF ESTABLISHMENT COST</t>
  </si>
  <si>
    <t> </t>
  </si>
  <si>
    <t>(Claimable for payment upon completion of all related activities associated with each item)</t>
  </si>
  <si>
    <t>Contractual Requirements</t>
  </si>
  <si>
    <t>Compliance with all clauses of the Contract and Works Information</t>
  </si>
  <si>
    <t>Item</t>
  </si>
  <si>
    <t>Compliance with the law, regulations and by laws</t>
  </si>
  <si>
    <t>Compliance of tender participation goal in respect of local resources as per items in annexure 5</t>
  </si>
  <si>
    <t>Compliance with the stipulations of the Environmental Specification</t>
  </si>
  <si>
    <t>Insurance and liabilities</t>
  </si>
  <si>
    <t>Performance bond</t>
  </si>
  <si>
    <t>Establish Facilities on the Site</t>
  </si>
  <si>
    <t>Facilities for Project Manager</t>
  </si>
  <si>
    <t>Air conditioned office accommodation with suitable tables and chairs for meetings to be held on the site</t>
  </si>
  <si>
    <t>Contract name board - Refer to WCG Guidelines</t>
  </si>
  <si>
    <t>Facilities for Contractor</t>
  </si>
  <si>
    <t>Offices (shared with Project Manager)</t>
  </si>
  <si>
    <t>Workshops</t>
  </si>
  <si>
    <t>Laboratories</t>
  </si>
  <si>
    <t>Ablutions and latrine facilities</t>
  </si>
  <si>
    <t>Tools and equipment</t>
  </si>
  <si>
    <t>Water supply</t>
  </si>
  <si>
    <t>Electricity supply</t>
  </si>
  <si>
    <t>Communication</t>
  </si>
  <si>
    <t>DE-ESTABLISHMENT COST</t>
  </si>
  <si>
    <t>Costs for complete removal of site establishment and restoration of the site to the Project Mangers satisfaction at the end of the contract:</t>
  </si>
  <si>
    <t>ONGOING OPERATIONAL AND OVERHEAD COST</t>
  </si>
  <si>
    <t>Claimable for payment as a time-related cost during execution of the contract</t>
  </si>
  <si>
    <t>Days</t>
  </si>
  <si>
    <t>Company and head office costs</t>
  </si>
  <si>
    <t>INCIDENTAL EXPENDITURE PROVISIONS</t>
  </si>
  <si>
    <t>The quantities listed are included for tender evaluation purposes only, and do not reflect actual quantities envisaged for the project.  The rates offered shall apply for compensation event pricing for the duration of the contract where applicable</t>
  </si>
  <si>
    <t>All compensation event costs related to people are allocated according to the breakdown of categories below (or nearest matching category, if no exact description match).  The following rate adjustments will apply for after hours work:  Weekdays after hours and Saturdays - Rate X 1.5 Sundays and Public Holidays - Rate X 2</t>
  </si>
  <si>
    <t>Contract/Project Manager</t>
  </si>
  <si>
    <t>Rate</t>
  </si>
  <si>
    <t>Site Manager</t>
  </si>
  <si>
    <t>rate</t>
  </si>
  <si>
    <t>Safety Officer</t>
  </si>
  <si>
    <t>Site Foreman (General Supervisor)</t>
  </si>
  <si>
    <t>Foreman (Supervisor)</t>
  </si>
  <si>
    <t>Administrative clerk</t>
  </si>
  <si>
    <t xml:space="preserve">Skilled Artisan </t>
  </si>
  <si>
    <t>Semi-Skilled Artisan</t>
  </si>
  <si>
    <t>PROJECT SPECIFIC PRELIMINARIES</t>
  </si>
  <si>
    <t>Workshop Drawings</t>
  </si>
  <si>
    <t>ea</t>
  </si>
  <si>
    <t>As built Drawings</t>
  </si>
  <si>
    <t>Training of Staff</t>
  </si>
  <si>
    <t>sum</t>
  </si>
  <si>
    <t>Operating and Maintenance Manuals</t>
  </si>
  <si>
    <t xml:space="preserve">One year Maintenance Guarantee </t>
  </si>
  <si>
    <t xml:space="preserve">Description </t>
  </si>
  <si>
    <t>Unit</t>
  </si>
  <si>
    <t>Qty</t>
  </si>
  <si>
    <t>Total</t>
  </si>
  <si>
    <t>Provisionals</t>
  </si>
  <si>
    <t>Provision for Fire Safety Related Work</t>
  </si>
  <si>
    <t>Provision for Ventilation Related Work</t>
  </si>
  <si>
    <t>Provision for Access ,dewatering and drainage related Services Related Work</t>
  </si>
  <si>
    <t>Provision for Cleaning,sludge and Waste Disposal Work</t>
  </si>
  <si>
    <t>Lightning Protection System</t>
  </si>
  <si>
    <t>MV Equipment &amp; Switchgear Repair &amp; Upgrade</t>
  </si>
  <si>
    <t>Rerfubishment of 16 X Highmast Light Structures &amp; Kiosks</t>
  </si>
  <si>
    <t>Provisional sum for salary of CLO and travel assistance of Project Steering Committee Members appointed by Employer</t>
  </si>
  <si>
    <t>Profit and attendance on item 3.9</t>
  </si>
  <si>
    <t>%</t>
  </si>
  <si>
    <t xml:space="preserve">Subtotal  Provisionals </t>
  </si>
  <si>
    <t>SCHEDULE</t>
  </si>
  <si>
    <t>LABOUR</t>
  </si>
  <si>
    <t>MATERIAL</t>
  </si>
  <si>
    <t>Schedule 1:</t>
  </si>
  <si>
    <t>Schedule 2:</t>
  </si>
  <si>
    <t>North Inlet PST Works</t>
  </si>
  <si>
    <t>Schedule 3:</t>
  </si>
  <si>
    <t>North Inlet Incinerator Building</t>
  </si>
  <si>
    <t>Schedule 4:</t>
  </si>
  <si>
    <t>North Reactors &amp; SSTs</t>
  </si>
  <si>
    <t>Schedule 5:</t>
  </si>
  <si>
    <t xml:space="preserve">North Chlorine &amp; Final Effluent Dam </t>
  </si>
  <si>
    <t>Schedule 6:</t>
  </si>
  <si>
    <t>West Works</t>
  </si>
  <si>
    <t>Schedule 7:</t>
  </si>
  <si>
    <t>WAS &amp; Dewatering Works</t>
  </si>
  <si>
    <t>IT Networks (Fibre)</t>
  </si>
  <si>
    <t>PLC programming and HMI / SCADA configuration and Relocation to new Office Room</t>
  </si>
  <si>
    <t>East &amp; West Balancing Tanks Electrical Works</t>
  </si>
  <si>
    <t>TOTAL CARRIED FORWARD TO FINAL SUMMARY PAGE</t>
  </si>
  <si>
    <t>RATES</t>
  </si>
  <si>
    <t>QTY</t>
  </si>
  <si>
    <t>Schedule No 1 NORTH WORKS - INLET WORKS</t>
  </si>
  <si>
    <t>250A, 30kA three pole circuit breaker complete to be installed into existing Balancing Tank M/S.</t>
  </si>
  <si>
    <t>No</t>
  </si>
  <si>
    <t xml:space="preserve">Design , Manufacture, supply, off loading,  installation &amp; Commissioning of  new PST MCC as shown in the specifications and drawings. The MCC comprises of the following Equip. </t>
  </si>
  <si>
    <t>a</t>
  </si>
  <si>
    <t>1 x 250A 15kA three phase circuit breaker.</t>
  </si>
  <si>
    <t>b</t>
  </si>
  <si>
    <t>2 x 60A three phase circuit breaker (Local DB &amp; PST DB)</t>
  </si>
  <si>
    <t>c</t>
  </si>
  <si>
    <t>14 x DOL starter drives (6  x PST Drives, 6 x Grit Classifiers &amp;  2 x Washer Presses)</t>
  </si>
  <si>
    <t>d</t>
  </si>
  <si>
    <t>3 x 10A single pole circuit breakers (lights &amp; PLC)</t>
  </si>
  <si>
    <t>e</t>
  </si>
  <si>
    <t>1 x single phase contactor (lights)</t>
  </si>
  <si>
    <t>f</t>
  </si>
  <si>
    <t>1 x 2A single pole circuit breaker (contactor / photo cell).</t>
  </si>
  <si>
    <t>g</t>
  </si>
  <si>
    <t>1 x 30mA single phase 60A earth leakage unit (plugs).</t>
  </si>
  <si>
    <t>h</t>
  </si>
  <si>
    <t>2 x 20A single pole circuit breakers (plugs)</t>
  </si>
  <si>
    <t>i</t>
  </si>
  <si>
    <t>4 x surge arrestors (main).</t>
  </si>
  <si>
    <t>j</t>
  </si>
  <si>
    <t>1 x 3 phase voltage selector switch</t>
  </si>
  <si>
    <t>k</t>
  </si>
  <si>
    <t>1 x volt meter</t>
  </si>
  <si>
    <t>l</t>
  </si>
  <si>
    <t>3 x 250 / 5 A CT's</t>
  </si>
  <si>
    <t>m</t>
  </si>
  <si>
    <t>3 x maximum demand amp meters</t>
  </si>
  <si>
    <t>n</t>
  </si>
  <si>
    <t>1 x 300mA 3 phase 30A earth leakage unit (welding socket)</t>
  </si>
  <si>
    <t>o</t>
  </si>
  <si>
    <t>1 X 3 Phase Power Meter</t>
  </si>
  <si>
    <t>LV CABLE PVC/SWA/PVC copper conductor cables strapped to cable ladders. (trenches, sleeves and cable terminations measured elsewhere):</t>
  </si>
  <si>
    <t>120mm2 x 4 core (MCC supply)</t>
  </si>
  <si>
    <t>95mm2 Kwena earthing conductor</t>
  </si>
  <si>
    <t>16mm2 x 4 core (PST DB)</t>
  </si>
  <si>
    <t>4mm2 x 4 core (PST Drive cable)</t>
  </si>
  <si>
    <t>4mm2 x 4 core (Grit Classifier cable)</t>
  </si>
  <si>
    <t>6mm2 x 4 core (welding socket)</t>
  </si>
  <si>
    <t>1.5mm2 x 3 core (emergency stop cable)</t>
  </si>
  <si>
    <t xml:space="preserve"> </t>
  </si>
  <si>
    <t>LV CABLE TERMINATION: PVC/SWA/PVC Exe corrosion guard cable glands (IP68) complete including conductor &amp; earth termination, lugs, tapes, drilling etc</t>
  </si>
  <si>
    <t>CABLE EXCAVATION:</t>
  </si>
  <si>
    <t>Pickable material</t>
  </si>
  <si>
    <t>Soft Rock</t>
  </si>
  <si>
    <t>Hard Rock</t>
  </si>
  <si>
    <t>Backfilling &amp; Compaction</t>
  </si>
  <si>
    <t>CABLE ROUTE MARKERS: The supply and installation of concrete cable route markers</t>
  </si>
  <si>
    <t>CABLE LADDER AND TRAY: OL55 duplex coating (exterior polyester) 3CR12 cable ladder including all accessories mounted to concrete slabs / walls.</t>
  </si>
  <si>
    <t>100mm cable ladder</t>
  </si>
  <si>
    <t>100mm 90° bends</t>
  </si>
  <si>
    <t>T - Bends</t>
  </si>
  <si>
    <t>100mm duplex coating 3CR12 cable tray.</t>
  </si>
  <si>
    <t>LOCAL EMERGENCY STOP STATIONS:</t>
  </si>
  <si>
    <t>Surface mounted IP65 emergency stop push buttons.</t>
  </si>
  <si>
    <t>Stainless Steel support stands Emergency Stop/Start Buttons</t>
  </si>
  <si>
    <t>Surface mounted 35A, 5 pin 3 phase welding socket including male plug, IP65. (Wall Mounted)</t>
  </si>
  <si>
    <t xml:space="preserve"> LIGHTING AND SMALL POWER</t>
  </si>
  <si>
    <t>GALVANISED CONDUIT:</t>
  </si>
  <si>
    <t>Surface mounted 20mm galvanised conduit including couplings, galvanised saddles and all accessories.</t>
  </si>
  <si>
    <t>Surface mounted round galvanised 20mm conduit boxes including galvanised cover plate.</t>
  </si>
  <si>
    <t>PHOTO CELL:</t>
  </si>
  <si>
    <t>Royce Thompson photo cell including conduit box.</t>
  </si>
  <si>
    <t>WIRING PVC insulated copper conductors drawn into galvanised conduit:</t>
  </si>
  <si>
    <t>1.5mm2</t>
  </si>
  <si>
    <t>2.5mm2</t>
  </si>
  <si>
    <t>4.0mm2</t>
  </si>
  <si>
    <t>6.0mm2</t>
  </si>
  <si>
    <t>EARTH WIRING BCEW drawn into galvanised conduit:</t>
  </si>
  <si>
    <t>LUMINAIRES To be mounted to suspended ceilings and to brick walls:</t>
  </si>
  <si>
    <t>2 x 36W IP65 vapour proof LED luminaire complete Driver.</t>
  </si>
  <si>
    <t>2 x 36W IP65 vapour proof LED Emergency Maintained luminaire complete Driver.</t>
  </si>
  <si>
    <t>2 x 18W LED compact Outdoor bulkhead luminaire complete with Driver</t>
  </si>
  <si>
    <t>2 x 100W  LED Floodlight with Driver Mounted on a 5.7m Stainless Steel Mast</t>
  </si>
  <si>
    <t>SOCKET OUTLETS Industrial surface mounted 16A single switched socket outlets.</t>
  </si>
  <si>
    <t xml:space="preserve">IDENTIFICATION &amp; DETECTION OF EXISTING ELECTRICAL AND COMMUNICATION CABLES </t>
  </si>
  <si>
    <t>Sum</t>
  </si>
  <si>
    <t>Relocation and replacement of Electrical (Mv &amp; LV) and communication cables including trenching, decommissioning of old cables and transport to Tshwane Stores.</t>
  </si>
  <si>
    <t>TOTAL CARRIED FORWARD TO SUMMARY</t>
  </si>
  <si>
    <t>Decommission and Deliver to Tshwane Stores old RMU, Transformer &amp; Kiosk. Rehabilitate the grounds</t>
  </si>
  <si>
    <t>Refurbish existing MCC by Repalcing Aux. Equipment (New Power Meter, Ammeters, Voltemeters, Hour Meters) and rewire existing MCC as shown in the specifications and drawings(Single Line Diagrams). The refurbishment works are stated in the Scope of Works Document.</t>
  </si>
  <si>
    <t>Generator and ATS</t>
  </si>
  <si>
    <t>500kVA Generator Set Complete with ATS, ,Pllnth and 48 hour Diesel Backup Tank</t>
  </si>
  <si>
    <t>16mm2 x 4 core (Incinerator Blg. DB)</t>
  </si>
  <si>
    <t xml:space="preserve">4mm2 x 4 core </t>
  </si>
  <si>
    <t>16mm2 x 4 core (IncineratorDB)</t>
  </si>
  <si>
    <t>4mm2 x 4 core</t>
  </si>
  <si>
    <t>Surface mounted 35A, 5 pin 3 phase welding socket including male plug, IP65. (Wall Mounted/Station Mounted)</t>
  </si>
  <si>
    <t>DIFFERENTIAL ULTRASONIC LEVEL DETECTOR: (Inlet Works in &amp; Outflow)</t>
  </si>
  <si>
    <t>FDU92 level sensor including 20m of cable.</t>
  </si>
  <si>
    <t>304 stainless steel support bracket for the sensor head.</t>
  </si>
  <si>
    <t>FMU90 ultrasonic level transmitter.</t>
  </si>
  <si>
    <t>Programming of the ultrasonic level transmitter.</t>
  </si>
  <si>
    <t>FEB for the transmitter including terminals, surge arrestors, circuit breaker &amp; stainless steel pedestal.</t>
  </si>
  <si>
    <t>2 x 50W  LED Floodlight with Driver Mounted on a 3.5m Stainless Steel Mast</t>
  </si>
  <si>
    <t>LIGHT SWITCHES Industrial surface mounted 16A single lever one way switch.</t>
  </si>
  <si>
    <t>300A, 30kA three pole circuit breaker complete to be installed in existing Blower House M/S DB to Return Screw P/S 1 to 3</t>
  </si>
  <si>
    <t xml:space="preserve">Design , Manufacture, supply, off loading,  installation &amp; Commissioning of  new Reactor 1 &amp; 2 Return Cycle Pumps MCC as shown in the specifications and drawings. The MCC(Located in Hums P/S No.1) comprises of the Equip as per SLD RWWTW-E-BNR-01. </t>
  </si>
  <si>
    <t xml:space="preserve">Design , Manufacture, supply, off loading,  installation &amp; Commissioning of  new Reactor 3 Return Cycle Pumps MCC as shown in the specifications and drawings. The MCC(Located in Hums P/S No.1) comprises of the Equip as per SLD RWWTW-E-BNR-02. </t>
  </si>
  <si>
    <t>Refurbish existing MCC by Repalcing Aux. Equipment (New Power Meter, Ammeters, Voltemeters, Hour Meters) and rewire existing MCCs(Return Scree P/S 1 to 3) as shown in the specifications and drawings(Single Line Diagrams). The refurbishment works are stated in the Scope of Works Document.</t>
  </si>
  <si>
    <t>300mm2 x 4/C/AL/PVC/SWA/PVC (MCC supply)[Return Screw P/Stations Cable]</t>
  </si>
  <si>
    <t>150mm2 Kwena earthing conductor</t>
  </si>
  <si>
    <t>185mm2 x 4/C/AL/PVC/SWA/PVC (MCC supply) [Humus p/s Cable for Internal Screw Pumps MCCs</t>
  </si>
  <si>
    <t>16mm2 x 4 core (Local DB Cable)</t>
  </si>
  <si>
    <t>10mm2 x 4 core (Internal Recycl Pumps cable)</t>
  </si>
  <si>
    <t>4mm2 x 4 core (cable)</t>
  </si>
  <si>
    <t>2 x 100W  LED Floodlight with Driver Mounted on a 3.5m Stainless Steel Mast</t>
  </si>
  <si>
    <t>400A, 30kA three pole circuit breaker complete to be installed in existing Blower House M/S DB to Return Screw P/S 1 to 3</t>
  </si>
  <si>
    <t>300mm2 x 4/C/AL/PVC/SWA/PVC (MCC supply) Cable</t>
  </si>
  <si>
    <t>185mm2 x 4/C/AL/PVC/SWA/PVC</t>
  </si>
  <si>
    <t>10mm2 x 4 core</t>
  </si>
  <si>
    <t xml:space="preserve">300mm2 x 4/C/AL/PVC/SWA/PVC </t>
  </si>
  <si>
    <t xml:space="preserve">185mm2 x 4/C/AL/PVC/SWA/PVC </t>
  </si>
  <si>
    <t xml:space="preserve">10mm2 x 4 core </t>
  </si>
  <si>
    <t>400A, 30kA three pole circuit breaker complete to be installed in existing Minisub</t>
  </si>
  <si>
    <t xml:space="preserve">Design , Manufacture, supply, off loading,  installation &amp; Commissioning of  new Dewatering MCC as shown in the specifications and drawings. </t>
  </si>
  <si>
    <t>Refurbish existing MCC by Repalcing Aux. Equipment (New Power Meter, Ammeters, Voltemeters, Hour Meters) and rewire existing MCCs as shown in the specifications and drawings(Single Line Diagrams). The refurbishment works are stated in the Scope of Works Document for WAS and Aerobic Sludge P/S MCCs</t>
  </si>
  <si>
    <t/>
  </si>
  <si>
    <t>PRICES</t>
  </si>
  <si>
    <t>EST</t>
  </si>
  <si>
    <t>Schedule No 6 IT / NETWORK:</t>
  </si>
  <si>
    <t>PVC/SWA/PVC 4 core multi mode fiber optic cable. To be installed in cable trench.</t>
  </si>
  <si>
    <t>m3</t>
  </si>
  <si>
    <t>Backfilling of cable trenches.</t>
  </si>
  <si>
    <t>PVC warning tape</t>
  </si>
  <si>
    <t>Concrete cable route markers</t>
  </si>
  <si>
    <t>Splicing of fibre optic cores</t>
  </si>
  <si>
    <t>Design , Manufacture, supply, off loading,  installation &amp; Commissioning of  new West Works MCC as shown in the specifications and drawings.</t>
  </si>
  <si>
    <t>Design , Manufacture, supply, off loading,  installation &amp; Commissioning of  new West Works Digester MCC  as shown in the drawings and mechanical load list including instrumentation and control .MCC to incorporatate all equipment for Gravity Tanks, Sludge Recirculation System, Supernatant System, Biogas Boiler Plant, Gas Holder, Digested Sludge Pump Station as provided by Mechanical Engineer Load List.</t>
  </si>
  <si>
    <t>SCADA System installation and integration into existing Sysyem</t>
  </si>
  <si>
    <t>Decommission existing MCCs in Plant Room, Outdoor and in Old burnt  Electrical Building and deliver to Tshawane Stores</t>
  </si>
  <si>
    <t xml:space="preserve">Decommission and deliver to Tshwane Stores old Miniusb </t>
  </si>
  <si>
    <t>4mm2 x 4 core cable</t>
  </si>
  <si>
    <t xml:space="preserve">16mm2 x 4 core </t>
  </si>
  <si>
    <t>6mm2 x 4 core</t>
  </si>
  <si>
    <t>2.9.7</t>
  </si>
  <si>
    <t>INSTRUMENTATION CABLES Dekoron or similar approved SW armoured electronic instrument cable strapped to cable ladder &amp; laid in cable trench (type M872 individually &amp; overall screened pairs) (cable ladder, trenching and cable terminations measured elsewhere):</t>
  </si>
  <si>
    <t>1mm2 x 1 pair</t>
  </si>
  <si>
    <t>1mm2 x 2 pair</t>
  </si>
  <si>
    <t>2.9.8</t>
  </si>
  <si>
    <t>LV CABLE TERMINATION PVC/SWA/PVC Exe corrosion guard cable glands (IP68) complete including conductor &amp; earth termination, lugs, heatshrink, drilling, etc:</t>
  </si>
  <si>
    <t>2.9.9</t>
  </si>
  <si>
    <t>ULTRASONIC LEVEL DETECTOR:</t>
  </si>
  <si>
    <t>2.9.11</t>
  </si>
  <si>
    <t>ULTRASONIC OPEN CHANNEL FLOW METER:</t>
  </si>
  <si>
    <t>FDU92 flow sensor including 20m of cable.</t>
  </si>
  <si>
    <t>304 stainless steel support brackets for the sensor head.</t>
  </si>
  <si>
    <t>FMU90 ultrasonic flow transmitter.</t>
  </si>
  <si>
    <t>Programming of the ultrasonic flow transmitter.</t>
  </si>
  <si>
    <t>Major Service of Inlet Sluice Gates</t>
  </si>
  <si>
    <t>Major service and restoration of mechanical inlet screens, including disassembly, cleaning, replacement of damaged components (chains, sprockets, bearings, screen panels, wipers, seals), reassembly, alignment, lubrication, and functional testing to restore full operational functionality</t>
  </si>
  <si>
    <t>Major Service of outlet sluice gates</t>
  </si>
  <si>
    <t>Refurbishment and painting of hand railings, including corrosion removal, repairs, priming, and application of protective coating system as per standard mechanical specification</t>
  </si>
  <si>
    <t>Supply, installation, and commissioning of complete mechanical conveyor belt system 800m wide with a duty of 230m3/h  for screened debris transfer, including drive unit, belt, rollers, frame, support structure, tensioning system, guards, and all mechanical fittings from coarse screens to belt presses as per drawings and specification</t>
  </si>
  <si>
    <t>Opening of the wall into incenarator room to permit for installation of a new conveyor belt system</t>
  </si>
  <si>
    <t>Supply, installation and commissioning of a screenings washer compactor with a duty:15m3/h throughput,50% volume reduction and made of stainless steel GR316L including belt press unit, feed system, dewatering pumps, dewatering piping, drive components, control panel, wash water system, and all mechanical and electrical components as per specification</t>
  </si>
  <si>
    <t xml:space="preserve">Corrosion treatment and repainting of existing expanded metal floor grating, including surface preparation, anti-corrosive priming, and application of protective coating to restore appearance and prevent further deterioration as per mechanical standard specification </t>
  </si>
  <si>
    <t>Supply, installation, and commissioning of screw conveyor for transfer of dewatered screenings from belt press to screenings bins, complete with drive unit, trough, screw shaft, bearings, covers, discharge chute, and structural supports as per specification</t>
  </si>
  <si>
    <t>Supply of new screening bins ,screening bins to match existing bins on site.Refer to provided drawings</t>
  </si>
  <si>
    <t>Provision for Refurbishment and reinstatement of reciprocating scraper system to full operational functionality, including detailed inspection of all components, removal and replacement of failed gearbox and motor, repair and reinforcement of recurrently failing pivotal bush with upgraded bushing and shaft alignment, servicing of scraper arms, linkages, guide rails, and return mechanisms, replacement of worn fasteners, pins, and couplings, full mechanical alignment and torque checks, lubrication of all moving parts with installation of grease points if required, and complete dry-run testing and commissioning under operational conditions.Refurbishment works must included corrosion protection of all  parts</t>
  </si>
  <si>
    <t>Supply of a new grit bin for reciprocating scrappers.Refer to provide drawings and specification</t>
  </si>
  <si>
    <t xml:space="preserve">Supply and installation submersible degritter pumps, duty 16 l/s at 8 m TDH, for free-standing installation in vortex sump. Pumps to be preferably Flygt or HCP or any other equivalent approved by the mechanical engineer. Pumps must be supplied with emergency isolation point, and weatherproof control panel with motor protection as per specification </t>
  </si>
  <si>
    <t>Supply and installation of DN80 flexible discharge hoses to connect to the submissible pumps</t>
  </si>
  <si>
    <t>Supply, fabrication, and installation of DN250 piping for the degritter system, manufactured from sch40 mild steel , complete with internal and external corrosion protection coatings suitable for abrasive and corrosive wastewater service</t>
  </si>
  <si>
    <t>Specifications for the Piping</t>
  </si>
  <si>
    <t>The internal surface of the pipe shall be coated with SIGMA 582AR, a high-build, abrasion-resistant, solvent-free epoxy lining, applied to a minimum dry film thickness (DFT) of 300 microns. The external surface shall be coated with a two-component protection system consisting of SIGMA COVER 456 epoxy primer and SIGMAFAST 278 polyurethane topcoat, with a minimum total DFT of 250 microns.Refer to that specifiation provided</t>
  </si>
  <si>
    <t>DN200 Isolating gate valves between classifiers on the header line</t>
  </si>
  <si>
    <t>DN80 Non return valves</t>
  </si>
  <si>
    <t xml:space="preserve">D80 buttelfly Isolating valves </t>
  </si>
  <si>
    <t>Supply and installation of a grit classifier preferably HUBER or another approved by the mechanical engineer, complete with screw conveyor, drive motor and gearbox, classifier trough, support frame, inlet and overflow connections, and grit discharge chute. Classifier must be duty-rated for continuous operation, corrosion and abrasion resistant.</t>
  </si>
  <si>
    <t>Refurbishment of existings grit classifiers</t>
  </si>
  <si>
    <t>Supply and installation of new grit bins</t>
  </si>
  <si>
    <t>Reconditioning of existing DN400 mild steel piping to the reciprocating grit scraper, including complete surface preparation and reapplication of internal and external corrosion protection coatings, replacement of all gaskets, and replacement or refabrication of damaged flanges. Scope includes mechanical cleaning (SA 2.5), application of high-build epoxy coating (min. 300 microns DFT), supply and installation of new gaskets, flange kits, bolts, and any required pipe supports.</t>
  </si>
  <si>
    <t>Supply and installation of new 200kg SWL manual pump hoist at the vortex chambers</t>
  </si>
  <si>
    <t>Supply and installation of expanded metal grating for pump access at the vortex chambers</t>
  </si>
  <si>
    <t>Primary Sedimentation Tanks</t>
  </si>
  <si>
    <t>Supply and installation of new sluice gates at the dividing box for the new Primary Sedimentation Tanks (PSTs), each gate to be approximately 800 mm wide (final dimensions to be confirmed on site)</t>
  </si>
  <si>
    <t>Specifications for the sluice gates</t>
  </si>
  <si>
    <t>Each sluice gate shall be of the slide (penstock) type with rising spindle, wall-mounted or channel-mounted configuration to suit the structure. Gate and frame shall be fabricated from 316L stainless steel, with EPDM or NBR resilient seals for bi-directional sealing, and designed for a minimum head of 5 m water column. The spindle shall be stainless steel, heavy-duty, with low-friction guide rails and polymer slide inserts, and shall be long enough to accommodate full depth of the PST (long spindle type, approx. 6 m).</t>
  </si>
  <si>
    <t>The actuator shall be a manual handwheel, mounted on a pedestal or wall bracket as applicable, with integral thrust bearing for smooth operation. All fixings and anchors shall be stainless steel (Grade 316). The gates must comply with BS 7775 or EN 12266 Class 5 leakage standards and be passivated for corrosion resistance in submerged wastewater environments</t>
  </si>
  <si>
    <t>Supply, delivery, installation, testing, and commissioning of a complete scraper bridge system for Primary Sedimentation Tanks (PSTs), designed for continuous-duty wastewater treatment operations. The system shall include a full-span bridge structure, peripheral drive mechanism, sludge scraping assembly, scum skimmer and tipping trough system, electrical controls, and all associated mechanical and civil interfaces. Equipment shall be preferably of Techroveer manufacture or equivalently approved by the Engineer</t>
  </si>
  <si>
    <t>Specifications</t>
  </si>
  <si>
    <t>The scraper bridge shall be a full-span, self-supporting structure designed to span the Primary Sedimentation Tank. It shall be fabricated from either hot-dip galvanized mild steel with a minimum 85 µm zinc coating as specified. The bridge shall include a non-slip walkway of open grating or durbar plate flooring with self-draining capability, allowing safe access for maintenance personnel. Full-length safety handrails with a minimum height of 1.1 m, toe boards not less than 100 mm high, and all required ladders, platforms, and access points shall be provided. The bridge shall be structurally designed to accommodate live loads and maintenance equipment in compliance with SANS 10162 standard</t>
  </si>
  <si>
    <t>The scraper bridge shall be driven by either a central or peripheral drive unit, depending on the tank configuration. The drive motor shall be TEFC type, IP66-rated, three-phase, 400V, with Class F insulation and S1 continuous-duty rating. The gearbox shall be of helical or bevel gear type, heavy-duty, and rated to withstand at least twice the operational torque requirement. Overload protection shall be included via either a torque limiter, shear pin coupling, or electronic torque monitoring. The complete drive assembly shall be mounted on a corrosion-resistant support with vibration isolation pads. The scraper bridge shall rotate at a controlled speed of approximately 0.02 to 0.06 rpm, completing a full rotation every 30 to 60 minutes.</t>
  </si>
  <si>
    <t>The scraper mechanism shall consist of radial scraper arms extending from the drive centre to the tank perimeter, equipped with bottom-mounted scraper blades to collect settled sludge and direct it towards the central hopper. Scraper arms shall be constructed from stainless steel . Blades shall be made of UHMWPE or polyurethane. The system shall include hopper-sealing plates for sludge capture. The scraper arms shall be guided by rollers constructed from nylon with sealed bearings running on a circular tank track</t>
  </si>
  <si>
    <t xml:space="preserve">A dedicated scum skimming system shall be integrated with the scraper bridge and shall consist of a radial skimming arm, either manually adjustable or float-actuated. The system shall discharge into a stainless steel tipping trough or tray, designed for counterweight-based tipping operation. The tipping trough shall be constructed of 304 or 316 stainless steel, with an adjustable flow discharge system and heavy-duty hinge mechanism. All guides, stops, and counterweight linkages shall be included. The complete system shall be designed to remove floating debris and discharge it into the scum removal channel </t>
  </si>
  <si>
    <t>A local weatherproof control panel rated to IP65 shall be supplied and installed for operation of the scraper bridge system. The panel shall be fabricated from powder-coated mild steel and equipped with a variable speed drive (VSD) as required. It shall include motor overload protection, emergency stop button, auto/manual selector switch, and operational hour meter. The panel shall be capable of integration with plant SCADA via potential-free contacts and interface with level switches if needed. All cabling shall be UV- and moisture-resistant, with proper cable routing, glands, trays, and earthing systems conforming to SANS 10142 and IEC 60204</t>
  </si>
  <si>
    <t>The contractor shall include full QA/QC and project execution provisions. A Factory Acceptance Test (FAT) shall be conducted at the manufacturer's premises prior to delivery, including mechanical fit-up, torque testing, and component verification. A Site Acceptance Test (SAT) shall follow installation, including dry-run and wet-run commissioning, verification of rotation speed, torque performance, scum removal, and scraper functionality. Quality documentation including material certificates (e.g., EN 10204 3.1 for stainless steel), coating DFT reports, torque test logs, and motor certificates shall be submitted. Full method statements and risk assessments shall be provided. All craneage, rigging, lifting equipment, and safe access systems for installation are included. Operator training shall be provided after commissioning, along with all as-built drawings, O&amp;M manuals, and warranty documents</t>
  </si>
  <si>
    <t>Supply and installation of complete stainless steel overflow weir assembly for the Primary Sedimentation Tanks (PSTs), consisting of an inner straight backplate and a V-notch weir plate, mounted on the internal face of the launder wall, including all mounting hardware, seals, supports, and installation works</t>
  </si>
  <si>
    <t>Specification for the weir plates</t>
  </si>
  <si>
    <t>The Inner straight backplate, shall be installed directly against the inside vertical face of the launder wall, fabricated from Grade 316L stainless steel, minimum 3 mm thick, continuous along the entire launder length or circumference.</t>
  </si>
  <si>
    <t xml:space="preserve">A V-notch weir plate, shall be fabricated from Grade 316L stainless steel, minimum 3 mm thick, mounted in front of the backplate, facing into the tank. The weir plate shall be factory-cut with uniform 90° V-notches,  spaced at minimum 150 mm centres. All edges shall be rounded and de-burred </t>
  </si>
  <si>
    <t>Provision for Supply and installation of a DN200 manual isolation knife gate valve, PN16 flanged, with epoxy-coated ductile iron or stainless steel body, stainless steel blade, and EPDM resilient seat for the scum removal line into the sludge sump. Valve to include a 5 m rising stainless steel spindle extension, pedestal-mounted manual handwheel actuator, and mechanical position indicator. All components to be suitable for buried wastewater service, complete with gaskets, bolts, and Grade 316 stainless steel fasteners.The valve will be installed in a concrete valve chamber.Valve chamber by others</t>
  </si>
  <si>
    <t>NB200 scum removal piping</t>
  </si>
  <si>
    <t>By Civils</t>
  </si>
  <si>
    <t>The Sludge Pump Station</t>
  </si>
  <si>
    <t>Supply, fabrication and installation of DN350 sludge draw-off piping at the sludge sump .This includes the coupling to the undeground piping and all associated fittings to connect to isolation and piston valve.All underground piping by civils</t>
  </si>
  <si>
    <t>Specification</t>
  </si>
  <si>
    <t>The piping shall be constructed from Stainless steel SCH80S and installed below the sludge level of the PST to allow gravity flow. Should the mechanical engineer approved  mild steel piping,it shall be schedule 40 with:The internal surface shall be coated with an epoxy lining SIGMA 582AR, minimum dry film thickness of 300 microns. The external surface shall be protected with a bitumen-based or epoxy/polyurethane coating system, with a minimum dry film thickness of 250 microns.Refer to standard mechanical specification provided</t>
  </si>
  <si>
    <t>Supply and installation of a DN350 manual isolation knife gate valve on the PST sludge draw-off pipeline inside the sludge sump complete with long spindle extension for surface operation</t>
  </si>
  <si>
    <t>Supply and installation of a vertically mounted piston-type sludge discharge valve at the terminal end of the upward-facing DN350 sludge draw-off pipe , complete with bracketed support and top-mounted electric actuator and rising or non rising spindle extension.Actuator preferabley AUMA SA Series or Rotork IQ3 Series</t>
  </si>
  <si>
    <t>Supply and installation of a DN100 mild steel pipe air backflush line  onto the DN350 sludge draw-off pipeline inside the sludge sump to the Primary Sedimentation Tank (PST), with provision for compressor connection</t>
  </si>
  <si>
    <t>Provision for Supply and Install  DN350 Valve and Actuator Knife Edge gate valves with provision for manual bypass operation for the primary sludge PS06 to the sludge sump</t>
  </si>
  <si>
    <t>Provision for Supply and Install  DN350 Valve and Actuator Knife Edge gate valves for the primary sludge PS05 to the sludge sump with provision for manual bypass operation</t>
  </si>
  <si>
    <t>Supply and Install electromagnetic flow meters,  PP01 to PP03 complete with electrical power supplies and conduits.</t>
  </si>
  <si>
    <t>Supply and Install electromagnetic flow meter  from PP02  to PP03 complete with electrical power supplies and conduits.</t>
  </si>
  <si>
    <t>Supply and install a DN350 Pipe  from PS05 and PS06 to Sludge sump PP03.</t>
  </si>
  <si>
    <t>Supply and install a DN350 piping from PP01 and PP02 to Sludge sump PP03.</t>
  </si>
  <si>
    <t>Primary Sludge Pump-station-Feed to West Works Tower</t>
  </si>
  <si>
    <t>Supply and install Gorman Rupp Sludge Pumps Model T10A-B-4 operating at 70l/s@ 60m TDH</t>
  </si>
  <si>
    <t>Supply and Install 22kW Pump Control Panel Complete with Variable Speed Drive including electrical cables and controls to the pumps. Control panel must come with provision for future connections to the SCADA.</t>
  </si>
  <si>
    <t>Supply and Install DN300mm Manual Handwheel Isolating Resilient Seated Wedge Gate Valves.</t>
  </si>
  <si>
    <t>Supply and Install NB300mm Mild Steel Pipe (Minimum 6mm thick) that is  Corrosion protected with epoxy polyurethane Piping as per drawing in the plantroom including reducers, tees, bends and end caps complete with supports. Piping must include connection to the concrete line running from the plantroom to the West Sludge anaerobic digester line.</t>
  </si>
  <si>
    <t>Supply and Installation of 50mm Air valves.</t>
  </si>
  <si>
    <t>Supply and install a drainage submersible pump(1,5kW Motor x Vortex Impeller operating at 3l/s@ 12m Head) preferably HCP or any other equivalently approved complete with float switch and piping(NB50mm) to drain back into the sludge sump.</t>
  </si>
  <si>
    <t>Supply and Install DN300 Non Return Valve.</t>
  </si>
  <si>
    <t>Primary Sludge Pump-station-Feed to East Works P/S</t>
  </si>
  <si>
    <t>Supply and install Gorman Rupp Sludge Pumps Model T10A-B-4 operationg at  70l/s@ 30m TDH.</t>
  </si>
  <si>
    <t>Supply and Install DN300mm Manual Isolating Resilient Seated Gate  Valves.</t>
  </si>
  <si>
    <t>Supply and Install NB300mm Mild Steel Pipe Sch40 that is  Corrosion protected with epoxy polyurethane Piping as per drawing in the plantroom including reducers, tees, bends and end caps complete with supports. Piping must include connection to the concrete line running from the plantroom to the East Sludge anaerobic digester line.</t>
  </si>
  <si>
    <t>Plantroom Ventilation</t>
  </si>
  <si>
    <t>Supply and install Freudenberg or equivalent similar modular Fresh Air Unit to supply 1500l/s@ 450Pa to maintain plantroom positive pressure. Modular Unit must come with primary panel filteration only, its own panel with alarm indicators for dirty filters and fan trip. The Unit to be mounted outside the plantroom as per the drawing and specification.</t>
  </si>
  <si>
    <t>850 × 250 Uninsulated Ducting and air terminals to Drop down to plantroom lower level including supports.</t>
  </si>
  <si>
    <t>Electrical Supplies to the Modular Filtered Fresh Air Unit.</t>
  </si>
  <si>
    <t>Lifting Equipment</t>
  </si>
  <si>
    <t>Supply and installation, and commissioning of an electrically operated, overhead rail-mounted double girder gantry crane for use in the sludge pump station, with a Safe Working Load (SWL) of 2000 kg. The crane shall be designed to suit the depth and headroom constraints of the pump station (approx. 8 m below ground level), and provide lifting capability for sludge pumps and mechanical components</t>
  </si>
  <si>
    <t>Specificationfor the gantry crane</t>
  </si>
  <si>
    <t>The lifting system shall comprise a heavy-duty electric wire rope hoist with a minimum lifting height of 9 m to allow for full vertical travel from the pump station floor to access level. The hoist shall be mounted on a motorised traversing trolley installed on the bottom flange of the crane girders. The lifting speed shall be approximately 1–3 m/min, with soft start/stop functionality, while the trolley travel speed shall be 10–20 m/min. The hoist and trolley shall include overload protection, upper and lower limit switches, and be controlled via a low-voltage pendant control station with full directional control and emergency stop. The system shall operate on a 400V, 3-phase, 50Hz power supply.</t>
  </si>
  <si>
    <t>Installation shall include the supply and fixing of crane rails, all mounting brackets, electrical cable routing, full hoist and trolley alignment, and load testing. The crane shall be certified through on-site static and dynamic load testing using a 2.5-ton test load, and all SWL markings, movement indicators, and operation placards shall be provided. The system shall be compliant with SANS 10375, SANS 10160/10162, ISO 4301, and OHSA Driven Machinery Regulations. A minimum design life of 20 years shall be achieved under normal wastewater treatment duty conditions</t>
  </si>
  <si>
    <t>Primary Settling Tanks</t>
  </si>
  <si>
    <t xml:space="preserve">Replace 0,55kW  x 4 Pole Motors for Settling Tank Bridges </t>
  </si>
  <si>
    <t>Strip to Quote PST Scraper Bridge</t>
  </si>
  <si>
    <t>Decommssioning and removal of existing desludging pumps.</t>
  </si>
  <si>
    <t xml:space="preserve">Supply and install PST Desludging Pumps-Gorman Rupp T63AS self priming pumps </t>
  </si>
  <si>
    <t>Supply and Install resilient seal isolating gate valves and other fittings to accompany the desludging valves.</t>
  </si>
  <si>
    <t>Biological Reactors</t>
  </si>
  <si>
    <t>Refurbish Vaughan Model HE8N100SR existing axial flow internal return pumps at BR1,1</t>
  </si>
  <si>
    <t>Relocate 7,5kw Mixers from the anoxic to the aerobic</t>
  </si>
  <si>
    <t>Supply and Install new Stainless Steel Davits for the Anoxic</t>
  </si>
  <si>
    <t>Supply and Install new 10kw Mixers</t>
  </si>
  <si>
    <t>Comprehensive Refurbishmentof the outlet sluice gates.</t>
  </si>
  <si>
    <t>Refurbishment of the twist lock gate for scum removal weir</t>
  </si>
  <si>
    <t>Replacement of the airflow meters for Anaerobic Zone.</t>
  </si>
  <si>
    <t>Replacement of the Airflow meters for aeration zone 1-4</t>
  </si>
  <si>
    <t xml:space="preserve">Replacement of air compression equipment preferablly Atlas copco XAS-185-150 mobile air compressor:duty 174cfm@150 psi </t>
  </si>
  <si>
    <t>Secondary Sedimentation Treatment</t>
  </si>
  <si>
    <t>2.10.1</t>
  </si>
  <si>
    <t>Refurbish manual 400 dia scour hand valves to the dissolved air flotation plant.</t>
  </si>
  <si>
    <t>Balancing Tanks</t>
  </si>
  <si>
    <t>Replace the West Balancing Pump-Model VS18Z225 Complete baseframe and flow level control</t>
  </si>
  <si>
    <t>Replace DN200 Manual Isolating Valves</t>
  </si>
  <si>
    <t>Refurbish DN200 Non Return Valves</t>
  </si>
  <si>
    <t>Refurbish and corrosion treatment of the DN200 plantroom piping and fittings</t>
  </si>
  <si>
    <t>Subtotals Excluding Contingencies</t>
  </si>
  <si>
    <t>Total Carried forward to Mechanical and Electrical Bill</t>
  </si>
  <si>
    <t>Desription</t>
  </si>
  <si>
    <t xml:space="preserve">BILL NO 1:WEST </t>
  </si>
  <si>
    <t>Gravity/Equaliser Tank to Digesters</t>
  </si>
  <si>
    <t>Supply and Install piping,fitting,corrosion protection,valves and gaskets to connected to the HDPE Underground Pumped line from the North Sludge Pumpstation into the gravity Equalizing primary sludge tank.All mild steel piping shall be internally epoxy coated and externally sandblasted and polyurethane coated as per standard COT Specification</t>
  </si>
  <si>
    <t>DN300 Sch 40 Mild Steel Piping from just above the ground to the gravity tank complete with corrosion protection</t>
  </si>
  <si>
    <t>DN300 Mild Steel 90Deg Bend</t>
  </si>
  <si>
    <t>DN300 RSV Wedge Manual Handwheel valve</t>
  </si>
  <si>
    <t>DN300 Flanged pipe stub into the gravity tank with puddle flanges</t>
  </si>
  <si>
    <t>DN250 Mild Steel bottom outlet from the gravity tank complete with sleeve and puddle flanges</t>
  </si>
  <si>
    <t>DN250 RSV Manual Gate Valve</t>
  </si>
  <si>
    <t>DN250 90Deg Bend</t>
  </si>
  <si>
    <t xml:space="preserve">DN250 Sch 40 Mild Steel piping complete with corrosion protect </t>
  </si>
  <si>
    <t xml:space="preserve">DN 250 Tees </t>
  </si>
  <si>
    <t>DN200 RSV Manual Gate Valves</t>
  </si>
  <si>
    <t>DN200 Sch40 Mild Steel piping complete with corrosion Protection</t>
  </si>
  <si>
    <t>DN200 Bends</t>
  </si>
  <si>
    <t>DN200 Tees to the Digesters</t>
  </si>
  <si>
    <t>DN200 Stainless Steel piping GR304 Into the digester</t>
  </si>
  <si>
    <t>DN200 Stainless Steel GR304 Radial Inlet Diffuser Assembly</t>
  </si>
  <si>
    <t xml:space="preserve">DN200 Stainless Steel Stub Inlet and Puddle flange on the digester wall </t>
  </si>
  <si>
    <t>DN200  Scour Drain piping for the gravity Tank</t>
  </si>
  <si>
    <t>DN200 Scour RSV Manual Gate valve for the gravity Tank</t>
  </si>
  <si>
    <t>DN200 Sch 40 Mild Steel piping for the overflow</t>
  </si>
  <si>
    <t>DN200 RSV Manual gate valve for overlfow</t>
  </si>
  <si>
    <t>DN200 Overfow Stub into the gravity Tank</t>
  </si>
  <si>
    <t>Sludge Recirculation System</t>
  </si>
  <si>
    <t xml:space="preserve">Refurbish and corrosion treat DN200 Sludge Withdrawal piping </t>
  </si>
  <si>
    <t>DN200 S/S Plug Valves for the withdrawal lines before the header</t>
  </si>
  <si>
    <t>DN300 Mild Steel Sch40 Header to the recirclation Pumps</t>
  </si>
  <si>
    <t>Supply and Install new Vaughan HE8N100SN Horizontal Sludge Chopper Recirculation Pumps at 120lps,40m head complete with baseplate,control panel ,variable speed drive ,timers and provision for integration into SCADA</t>
  </si>
  <si>
    <t>Refurbish existing Vaughan HE8N100SN Horizontal Sludge Chopper Recirculation Pumps at 120lps,40m head complete with baseplate,control panel ,variable speed drive ,timers and provision for integration into SCADA</t>
  </si>
  <si>
    <t>DN 300 90deg Bends</t>
  </si>
  <si>
    <t>DN 300 RSV Manual Handwheel Gate Valves</t>
  </si>
  <si>
    <t>DN350 Sch 40 Piping from the Pumps to the Biogas Plant</t>
  </si>
  <si>
    <t>DN 350 90Deg Bends</t>
  </si>
  <si>
    <t>DN350 RSV Manual Isolating Valves</t>
  </si>
  <si>
    <t>DN350 Bypass Piping from the Pumps to Digester</t>
  </si>
  <si>
    <t>DN350 Manual Isolation Gate Valves</t>
  </si>
  <si>
    <t>DN350 Tees</t>
  </si>
  <si>
    <t>DN350 Stainless Steel Diffuser Ring assembly including dropper from outside</t>
  </si>
  <si>
    <t>Provision for 3-Way Automated Plug Valve</t>
  </si>
  <si>
    <t>Provision for the 3-Way Valve Actuator</t>
  </si>
  <si>
    <t>temperature Transmitter(PT100,4-20ma)</t>
  </si>
  <si>
    <t>Identification Plate Recirculation Plant and Pumps</t>
  </si>
  <si>
    <t>Supernatant Withdrawal Line</t>
  </si>
  <si>
    <t>Refurbish existing DN150 Supernatant draw off pipes</t>
  </si>
  <si>
    <t>DN150 Supenatent Piping including Corrosion Treatment</t>
  </si>
  <si>
    <t>DN150 Isolation Manual Gate Valves</t>
  </si>
  <si>
    <t xml:space="preserve">Biogas Boiler Plant,gas holder and Piping </t>
  </si>
  <si>
    <t>Decommission and Remove existing Biogas Piping</t>
  </si>
  <si>
    <t>Supply and Instal DN80 S/S Gr 304 Piping</t>
  </si>
  <si>
    <t>DN80 S/S Gr304 Tees</t>
  </si>
  <si>
    <t>DN80 S/S Gr304 Bends</t>
  </si>
  <si>
    <t>DN80 flame Arrestor Assemly complete with presssure ,relief and non return valve</t>
  </si>
  <si>
    <t>DN100 S/S GR304 piping From main line and biogas collector to the flame arrestr</t>
  </si>
  <si>
    <t>DN100 flare assembley including automatic inginition,pilot,burner and stack</t>
  </si>
  <si>
    <t>Gas holder safety control panel complete with safety alarms ,autovent and interlocks</t>
  </si>
  <si>
    <t>Decommision and Remove existing biogas collection</t>
  </si>
  <si>
    <t>lot</t>
  </si>
  <si>
    <t>Supply and install 600m3 new biogas collector complete system</t>
  </si>
  <si>
    <t>Supply and Install stainless steel sludge to water heat exchanger with 200kW Heat Transfer,sludge flow rate of 30m3/h,hot water flow rate of 30m3/h,inlet water temperatue of 12degrees,sludge outlet temperatue of 35-43degrees.</t>
  </si>
  <si>
    <t>Supply and Install biogas fire boiler with duty of 400 kw complete with commissioning as per OHS Act and PER Regulatons</t>
  </si>
  <si>
    <t>DN200 flue stack including supports and roof penetration</t>
  </si>
  <si>
    <t>Boiler water softening plant complete with resin plant with a capacity of 4m3/h</t>
  </si>
  <si>
    <t>Chemical Dosing plant including dosing pumps and panel</t>
  </si>
  <si>
    <t>1000L Deaerator /atmospheric makeup air tank s/s gr304 complete with float and level switch</t>
  </si>
  <si>
    <t>Close Coupled Horizontal centrifugal hot water circulation pumps with one duty and standby at 30m3/h duty and 30m Head.Pumps must be installed with the accompanying control panel</t>
  </si>
  <si>
    <t>Sludge-Water H-Ex circulation pumps at duty 30m3/h and 30m Head Duty with one duty and another standby.Pumps must be installed with accompanying control panel</t>
  </si>
  <si>
    <t xml:space="preserve">4 Cylinder LPG Manifold bank and vaporizer including piping to the boiler </t>
  </si>
  <si>
    <t>Plantroom Extractor fan at 1200l/s</t>
  </si>
  <si>
    <t>Plantroom fire CO2 Fire Extinguisher</t>
  </si>
  <si>
    <t>Plantroom signage</t>
  </si>
  <si>
    <t>Plantroom DCP Fire Extingusher</t>
  </si>
  <si>
    <t>Digester General Repairs</t>
  </si>
  <si>
    <t xml:space="preserve">Supply and Install 1200x900x12mm Stainless Steel  Gr 304/316 Checker Plate inspect hole lid complete with lifting handles,pre-drilled mounting holes,high tensile bolts </t>
  </si>
  <si>
    <t>Remove existing 1200 x 900mm  cast iron neck at the inspection hole and replace with a stainless steel 12mm x GR304/316 Stainless steel including welded flanged lip to fit new lit with pre-drilled holes.This should include removal and recasting concrete with the neck</t>
  </si>
  <si>
    <t>Replace the 800dia x 12mm cast iron lid for the mixer inlet hole complete with pre-drilled holes ,bolts and gasket</t>
  </si>
  <si>
    <t>Replace all AC Piping from the methane gas outlet to the valve chamber with welded stainless steel GR304/316 :125mm x sch80S</t>
  </si>
  <si>
    <t>Remove ,recast and replace existing methane gas outlet cast iron neck and replace with stainless steel GR304/316 neck complete with lip flanges with pre-drilled holes and gasket to mount new lid:1100mm x 12mm</t>
  </si>
  <si>
    <t>Supply and Install new stainless steel dome lid for methane gas outlet dome complete with pre-drilled holes,bolts,washers and a flanged outlet to mount methane gas piping</t>
  </si>
  <si>
    <t>Derust and repaint all hand railings at the Digester plant including those liding to the ground level</t>
  </si>
  <si>
    <t>Refurbish existing 225mm cast iron scum removal/overflow piping to required level</t>
  </si>
  <si>
    <t>Supply and Install 225mm mechanical flange adapter to create a flange connection to the cast iron piping</t>
  </si>
  <si>
    <t>supply 225mm loose removable flange with gasket,bolts ,nuts and washers (to be used during crust removal)_</t>
  </si>
  <si>
    <t>Supply and instal  steel handrails to fully enclose the digester tank valve chamber (5m x 7m)</t>
  </si>
  <si>
    <t>Refurbish 100mm methane gas isolating valve in the valve chamber</t>
  </si>
  <si>
    <t>Replace all 125mm AC Methane gas piping with welded stainless steel Sch80S Gr 304/316 piping including properly coupling the piping to underground AC Piping to the boiler plant</t>
  </si>
  <si>
    <t>Supply and Install new thermocouple with Analogue gauge for local readout</t>
  </si>
  <si>
    <t>Supply and Install hand railing around the valve and pump chamber(10m x 5m)</t>
  </si>
  <si>
    <t>Refurbish the exposed part of DN350 sludge draw off piping per digester</t>
  </si>
  <si>
    <t>Replace all DN350 Sludge draw off Isolating Manual Hand Valves</t>
  </si>
  <si>
    <t>Supply and Install Manual Chainblock Davits with 1500kg SWL for the digesters .</t>
  </si>
  <si>
    <t>Digested Sludge Pump Station</t>
  </si>
  <si>
    <t>Replace Gorman Rupp Ultra V6A60 Pump complete with pump control panel,variable speed drive and provision of SCADA incorporation</t>
  </si>
  <si>
    <t xml:space="preserve">Refurbish Gorman Rupp Ultra V6A60 Pump </t>
  </si>
  <si>
    <t>Refurbish all manual suction and discharge valves (DN800mm).</t>
  </si>
  <si>
    <t>Supply and install HCP or equivalently approved submersible (1,5kW x 2-Pole Motor x Vortex Impleller with Duty 3l/s @ 14m Head) drainage pump including float switch and piping to discharge (Allow for Ø50mm pipe x 6m of mild steel piping) back into the digested slugde sump.</t>
  </si>
  <si>
    <t>Derust, corrosion treatment, and painting of the 2T beam inside the plantroom.</t>
  </si>
  <si>
    <t>Load Test and certify 2T Single Beam lifting equipment.</t>
  </si>
  <si>
    <t xml:space="preserve">Supply and install of plain stainless steel identification plates at the Digested Sludge Pump Station.(130mm x35mm x1mm Thick must include punching of ID Codes with Stainless Steel wire crimp) </t>
  </si>
  <si>
    <t xml:space="preserve">Refurbishment of Ø300mm inlet valves in situ at Digested sludge Pumpstation </t>
  </si>
  <si>
    <t>Supply and install plantroom extraction ventilation 1500l/s @ 200Pa</t>
  </si>
  <si>
    <t>Total Excluding Contingencies</t>
  </si>
  <si>
    <t>Provisionals and Generals</t>
  </si>
  <si>
    <t>Provision of refurbishment at Trickling Filter Plant</t>
  </si>
  <si>
    <t>Provision for refurbishments at Humus Tanks</t>
  </si>
  <si>
    <t>Provision for repairs to the effluent Pumpstation</t>
  </si>
  <si>
    <t>Provision for repairs for the digested sludge pipeline to sump</t>
  </si>
  <si>
    <t>Provision for repairs of the digested sludge pipeline to the lagoons</t>
  </si>
  <si>
    <t>Environmental management during
construction:</t>
  </si>
  <si>
    <t>General safety obligations</t>
  </si>
  <si>
    <t>Mandatory Signage / Road signs</t>
  </si>
  <si>
    <t>Safety Poster including Acts &amp; Regulations</t>
  </si>
  <si>
    <t>Month</t>
  </si>
  <si>
    <t>Allowance for toilets (Gender specific)</t>
  </si>
  <si>
    <t>Each</t>
  </si>
  <si>
    <t>Lay down &amp; storage areas</t>
  </si>
  <si>
    <t>Employee eating area</t>
  </si>
  <si>
    <t>Hand washing &amp; sanitizing stations</t>
  </si>
  <si>
    <t>Safety Planning</t>
  </si>
  <si>
    <t>Safety file and Risk Assessment</t>
  </si>
  <si>
    <t>Health and safety plan</t>
  </si>
  <si>
    <t>Medical assessment of employees (Entrance &amp; Exit) &amp; Vaccines for for employees working within sewer</t>
  </si>
  <si>
    <t>Fall Protection Plan</t>
  </si>
  <si>
    <t>Traffic Management Plan</t>
  </si>
  <si>
    <t>Safety Personnel</t>
  </si>
  <si>
    <t>Construction safety officer (Full time)</t>
  </si>
  <si>
    <t>Work overalls - Reflective Conti suits (Min 2 pairs each)</t>
  </si>
  <si>
    <t>Safety Shoes</t>
  </si>
  <si>
    <t>Gum Boots</t>
  </si>
  <si>
    <t>Hardhats</t>
  </si>
  <si>
    <t>Reflective vests</t>
  </si>
  <si>
    <t>Ear Plugs (100's)</t>
  </si>
  <si>
    <t xml:space="preserve">Box  </t>
  </si>
  <si>
    <t>Ear Muffs</t>
  </si>
  <si>
    <t>Full body Safety Harness (Double lanyard)</t>
  </si>
  <si>
    <t>Life Lines</t>
  </si>
  <si>
    <t>Dust /  Cloth Masks (100s)</t>
  </si>
  <si>
    <t>Box</t>
  </si>
  <si>
    <t>Eye protection (Safety Glasses)</t>
  </si>
  <si>
    <t>Hand Protection (Gloves) 100pcs</t>
  </si>
  <si>
    <t>Bulk</t>
  </si>
  <si>
    <t>Barricade Netting (1 x 50m)</t>
  </si>
  <si>
    <t>Edge protection material &amp; equipment</t>
  </si>
  <si>
    <t>Fire Extinguishers (9kg)</t>
  </si>
  <si>
    <t>First Aid box (GR3 kit). Including refill kits required.</t>
  </si>
  <si>
    <t>Spill kit (120litre)</t>
  </si>
  <si>
    <t>Lock out items (locks, tags,safes, etc..)</t>
  </si>
  <si>
    <t>Emergency air siren</t>
  </si>
  <si>
    <t>Rescue equipment</t>
  </si>
  <si>
    <t>Occupational Health and Safety</t>
  </si>
  <si>
    <t>Compliance with the Occupational Health and Safety Act, Construction Regulations and Health and Safety Specification for the duration of the contract</t>
  </si>
  <si>
    <t>Safety office / shed or container for the duration of the contract</t>
  </si>
  <si>
    <t>Provisional sum for salary for the Resident Engineer</t>
  </si>
  <si>
    <t>5.1.1</t>
  </si>
  <si>
    <t>5.1.2</t>
  </si>
  <si>
    <t>5.1.3</t>
  </si>
  <si>
    <t>5.1.4</t>
  </si>
  <si>
    <t>5.1.5</t>
  </si>
  <si>
    <t>5.1.6</t>
  </si>
  <si>
    <t>5.1.7</t>
  </si>
  <si>
    <t>5.1.8</t>
  </si>
  <si>
    <t>5.2.1</t>
  </si>
  <si>
    <t>5.2.2</t>
  </si>
  <si>
    <t>5.2.3</t>
  </si>
  <si>
    <t>5.2.4</t>
  </si>
  <si>
    <t>5.2.5</t>
  </si>
  <si>
    <t>5.3.1</t>
  </si>
  <si>
    <t>5.3.2</t>
  </si>
  <si>
    <t>5.3.3</t>
  </si>
  <si>
    <t>5.3.4</t>
  </si>
  <si>
    <t>5.3.5</t>
  </si>
  <si>
    <t>5.3.6</t>
  </si>
  <si>
    <t>5.3.7</t>
  </si>
  <si>
    <t>5.3.8</t>
  </si>
  <si>
    <t>5.3.9</t>
  </si>
  <si>
    <t>5.3.10</t>
  </si>
  <si>
    <t>5.3.11</t>
  </si>
  <si>
    <t>5.3.12</t>
  </si>
  <si>
    <t>5.3.13</t>
  </si>
  <si>
    <t>5.3.14</t>
  </si>
  <si>
    <t>5.3.15</t>
  </si>
  <si>
    <t>5.3.16</t>
  </si>
  <si>
    <t>5.3.17</t>
  </si>
  <si>
    <t>5.3.18</t>
  </si>
  <si>
    <t>5.3.19</t>
  </si>
  <si>
    <t>5.3.20</t>
  </si>
  <si>
    <t>5.3.21</t>
  </si>
  <si>
    <t>Total Preliminaries</t>
  </si>
  <si>
    <r>
      <t>m</t>
    </r>
    <r>
      <rPr>
        <sz val="8"/>
        <rFont val="Aptos Narrow"/>
        <family val="2"/>
      </rPr>
      <t>³</t>
    </r>
  </si>
  <si>
    <t xml:space="preserve">CONTRACT NO : RFP047/2025 </t>
  </si>
  <si>
    <t>PART 3: ELECTRICAL AND MECHANICAL NORTH AND WEST WORKS BOQ</t>
  </si>
  <si>
    <t>CONSTRUCTION OF PHASE 1 ROOIWAL WWTW NORTH AND WEST WORKS</t>
  </si>
  <si>
    <t>Total Labour and Material</t>
  </si>
  <si>
    <t>AMOUNT</t>
  </si>
  <si>
    <t>MECHANICAL  SUMMARY</t>
  </si>
  <si>
    <t>Bill No 2-Mechanical Refurbisment North Works</t>
  </si>
  <si>
    <t>Bill No 1-Mechanical Refurbisment West Works</t>
  </si>
  <si>
    <t>Provision for Repairs and moving of existing services to be confirmed onsite</t>
  </si>
  <si>
    <t xml:space="preserve">MECHANICAL </t>
  </si>
  <si>
    <t>The following BoQ relates to the mechanical works in the North works</t>
  </si>
  <si>
    <t xml:space="preserve"> MECHANICAL </t>
  </si>
  <si>
    <t>Mechanical Screens</t>
  </si>
  <si>
    <t>Strip to Quote Reciprocating Scrapers</t>
  </si>
  <si>
    <t>Provision for Repairs as per report submitted</t>
  </si>
  <si>
    <t>ELECTRICAL FINAL SUMMARY</t>
  </si>
  <si>
    <t xml:space="preserve">ELECTRICAL  </t>
  </si>
  <si>
    <t xml:space="preserve">ELECTRICAL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</si>
</sst>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0_);[Red]\(#,000\)"/>
    <numFmt numFmtId="165" formatCode="&quot;R&quot;#,##0.00"/>
    <numFmt numFmtId="166" formatCode="[$R-1C09]\ #,##0"/>
    <numFmt numFmtId="167" formatCode="[$R-1C09]\ #,##0.00"/>
    <numFmt numFmtId="168" formatCode="[$R-1C09]#,##0.00"/>
    <numFmt numFmtId="169" formatCode="_(&quot;$&quot;* #,##0.00_);_(&quot;$&quot;* \(#,##0.00\);_(&quot;$&quot;* &quot;-&quot;??_);_(@_)"/>
    <numFmt numFmtId="170" formatCode="_-[$R-1C09]* #,##0.00_-;\-[$R-1C09]* #,##0.00_-;_-[$R-1C09]* &quot;-&quot;??_-;_-@_-"/>
  </numFmts>
  <fonts count="37">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0"/>
      <name val="Arial"/>
      <family val="2"/>
    </font>
    <font>
      <b/>
      <sz val="10"/>
      <color indexed="8"/>
      <name val="SWISS"/>
    </font>
    <font>
      <b/>
      <sz val="20"/>
      <name val="Arial"/>
      <family val="2"/>
    </font>
    <font>
      <b/>
      <sz val="12"/>
      <color indexed="8"/>
      <name val="Arial"/>
      <family val="2"/>
    </font>
    <font>
      <sz val="12"/>
      <name val="Arial"/>
      <family val="2"/>
    </font>
    <font>
      <b/>
      <sz val="12"/>
      <name val="Arial"/>
      <family val="2"/>
    </font>
    <font>
      <sz val="12"/>
      <color theme="1"/>
      <name val="Arial"/>
      <family val="2"/>
    </font>
    <font>
      <u/>
      <sz val="12"/>
      <color theme="1"/>
      <name val="Arial"/>
      <family val="2"/>
    </font>
    <font>
      <b/>
      <sz val="12"/>
      <color theme="1"/>
      <name val="Arial"/>
      <family val="2"/>
    </font>
    <font>
      <b/>
      <sz val="10"/>
      <name val="Aptos Narrow"/>
      <family val="2"/>
      <scheme val="minor"/>
    </font>
    <font>
      <b/>
      <u/>
      <sz val="12"/>
      <name val="Aptos Narrow"/>
      <family val="2"/>
      <scheme val="minor"/>
    </font>
    <font>
      <sz val="10"/>
      <name val="Aptos Narrow"/>
      <family val="2"/>
      <scheme val="minor"/>
    </font>
    <font>
      <u/>
      <sz val="12"/>
      <color rgb="FF000000"/>
      <name val="Aptos Narrow"/>
      <family val="2"/>
      <scheme val="minor"/>
    </font>
    <font>
      <b/>
      <u/>
      <sz val="10"/>
      <name val="Aptos Narrow"/>
      <family val="2"/>
      <scheme val="minor"/>
    </font>
    <font>
      <u/>
      <sz val="10"/>
      <name val="Aptos Narrow"/>
      <family val="2"/>
      <scheme val="minor"/>
    </font>
    <font>
      <sz val="11"/>
      <name val="Aptos Narrow"/>
      <family val="2"/>
      <scheme val="minor"/>
    </font>
    <font>
      <u/>
      <sz val="11"/>
      <name val="Aptos Narrow"/>
      <family val="2"/>
      <scheme val="minor"/>
    </font>
    <font>
      <i/>
      <sz val="11"/>
      <color theme="1"/>
      <name val="Aptos Narrow"/>
      <family val="2"/>
      <scheme val="minor"/>
    </font>
    <font>
      <sz val="10"/>
      <name val="Arial"/>
    </font>
    <font>
      <b/>
      <sz val="10"/>
      <color indexed="8"/>
      <name val="Arial"/>
      <family val="2"/>
    </font>
    <font>
      <sz val="10"/>
      <color indexed="8"/>
      <name val="Arial"/>
      <family val="2"/>
    </font>
    <font>
      <b/>
      <sz val="10"/>
      <name val="Arial"/>
      <family val="2"/>
    </font>
    <font>
      <u/>
      <sz val="10"/>
      <name val="Arial"/>
      <family val="2"/>
    </font>
    <font>
      <u/>
      <sz val="11"/>
      <color theme="1"/>
      <name val="Aptos Narrow"/>
      <family val="2"/>
      <scheme val="minor"/>
    </font>
    <font>
      <sz val="8"/>
      <name val="Aptos Narrow"/>
      <family val="2"/>
      <scheme val="minor"/>
    </font>
    <font>
      <b/>
      <sz val="9"/>
      <color indexed="8"/>
      <name val="Arial"/>
      <family val="2"/>
    </font>
    <font>
      <b/>
      <sz val="9"/>
      <name val="Arial"/>
      <family val="2"/>
    </font>
    <font>
      <sz val="9"/>
      <name val="Arial"/>
      <family val="2"/>
    </font>
    <font>
      <b/>
      <sz val="8"/>
      <color indexed="8"/>
      <name val="Arial"/>
      <family val="2"/>
    </font>
    <font>
      <b/>
      <sz val="8"/>
      <name val="Arial"/>
      <family val="2"/>
    </font>
    <font>
      <sz val="8"/>
      <name val="Arial"/>
      <family val="2"/>
    </font>
    <font>
      <sz val="8"/>
      <name val="Aptos Narrow"/>
      <family val="2"/>
    </font>
    <font>
      <sz val="10"/>
      <color rgb="FFFF0000"/>
      <name val="Arial"/>
      <family val="2"/>
    </font>
  </fonts>
  <fills count="4">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3">
    <xf numFmtId="0" fontId="0" fillId="0" borderId="0"/>
    <xf numFmtId="0" fontId="4" fillId="0" borderId="0"/>
    <xf numFmtId="0" fontId="4" fillId="0" borderId="0"/>
    <xf numFmtId="0" fontId="4" fillId="0" borderId="0"/>
    <xf numFmtId="166" fontId="4" fillId="0" borderId="0"/>
    <xf numFmtId="0" fontId="4" fillId="0" borderId="0"/>
    <xf numFmtId="0" fontId="1" fillId="0" borderId="0"/>
    <xf numFmtId="0" fontId="4" fillId="0" borderId="0"/>
    <xf numFmtId="0" fontId="4" fillId="0" borderId="0"/>
    <xf numFmtId="0" fontId="1" fillId="0" borderId="0"/>
    <xf numFmtId="0" fontId="22" fillId="0" borderId="0"/>
    <xf numFmtId="169" fontId="22" fillId="0" borderId="0" applyFont="0" applyFill="0" applyBorder="0" applyAlignment="0" applyProtection="0"/>
    <xf numFmtId="43" fontId="1" fillId="0" borderId="0" applyFont="0" applyFill="0" applyBorder="0" applyAlignment="0" applyProtection="0"/>
  </cellStyleXfs>
  <cellXfs count="191">
    <xf numFmtId="0" fontId="0" fillId="0" borderId="0" xfId="0"/>
    <xf numFmtId="0" fontId="4" fillId="0" borderId="0" xfId="1"/>
    <xf numFmtId="0" fontId="8" fillId="0" borderId="0" xfId="2" applyFont="1"/>
    <xf numFmtId="0" fontId="7" fillId="0" borderId="6" xfId="2" applyFont="1" applyBorder="1" applyAlignment="1">
      <alignment horizontal="center"/>
    </xf>
    <xf numFmtId="0" fontId="7" fillId="0" borderId="7" xfId="2" applyFont="1" applyBorder="1" applyAlignment="1">
      <alignment horizontal="center"/>
    </xf>
    <xf numFmtId="0" fontId="7" fillId="0" borderId="8" xfId="2" applyFont="1" applyBorder="1" applyAlignment="1">
      <alignment horizontal="center"/>
    </xf>
    <xf numFmtId="164" fontId="9" fillId="2" borderId="9" xfId="3" applyNumberFormat="1" applyFont="1" applyFill="1" applyBorder="1" applyAlignment="1">
      <alignment horizontal="left" vertical="center" wrapText="1"/>
    </xf>
    <xf numFmtId="165" fontId="9" fillId="2" borderId="9" xfId="3" applyNumberFormat="1" applyFont="1" applyFill="1" applyBorder="1" applyAlignment="1">
      <alignment horizontal="center" vertical="center" wrapText="1"/>
    </xf>
    <xf numFmtId="164" fontId="9" fillId="0" borderId="10" xfId="3" applyNumberFormat="1" applyFont="1" applyBorder="1" applyAlignment="1">
      <alignment horizontal="left" vertical="center" wrapText="1"/>
    </xf>
    <xf numFmtId="0" fontId="9" fillId="0" borderId="10" xfId="3" applyFont="1" applyBorder="1" applyAlignment="1">
      <alignment horizontal="left" vertical="top" wrapText="1"/>
    </xf>
    <xf numFmtId="165" fontId="9" fillId="0" borderId="10" xfId="3" applyNumberFormat="1" applyFont="1" applyBorder="1" applyAlignment="1">
      <alignment horizontal="center" vertical="center" wrapText="1"/>
    </xf>
    <xf numFmtId="1" fontId="8" fillId="0" borderId="11" xfId="4" applyNumberFormat="1" applyFont="1" applyBorder="1" applyAlignment="1">
      <alignment horizontal="center" vertical="center" wrapText="1"/>
    </xf>
    <xf numFmtId="0" fontId="10" fillId="0" borderId="11" xfId="2" applyFont="1" applyBorder="1" applyAlignment="1">
      <alignment horizontal="left" vertical="top" wrapText="1"/>
    </xf>
    <xf numFmtId="165" fontId="8" fillId="0" borderId="11" xfId="4" applyNumberFormat="1" applyFont="1" applyBorder="1" applyAlignment="1">
      <alignment horizontal="right" vertical="center"/>
    </xf>
    <xf numFmtId="0" fontId="11" fillId="0" borderId="11" xfId="2" applyFont="1" applyBorder="1" applyAlignment="1">
      <alignment horizontal="left" vertical="top" wrapText="1"/>
    </xf>
    <xf numFmtId="1" fontId="8" fillId="0" borderId="11" xfId="4" applyNumberFormat="1" applyFont="1" applyBorder="1" applyAlignment="1">
      <alignment horizontal="center" vertical="center"/>
    </xf>
    <xf numFmtId="166" fontId="8" fillId="0" borderId="11" xfId="4" applyFont="1" applyBorder="1" applyAlignment="1">
      <alignment horizontal="left" vertical="top" wrapText="1"/>
    </xf>
    <xf numFmtId="165" fontId="8" fillId="0" borderId="11" xfId="4" applyNumberFormat="1" applyFont="1" applyBorder="1" applyAlignment="1">
      <alignment vertical="center"/>
    </xf>
    <xf numFmtId="164" fontId="8" fillId="0" borderId="11" xfId="4" applyNumberFormat="1" applyFont="1" applyBorder="1" applyAlignment="1">
      <alignment horizontal="left" vertical="center"/>
    </xf>
    <xf numFmtId="164" fontId="10" fillId="0" borderId="11" xfId="2" applyNumberFormat="1" applyFont="1" applyBorder="1" applyAlignment="1">
      <alignment horizontal="left" vertical="center"/>
    </xf>
    <xf numFmtId="166" fontId="8" fillId="0" borderId="5" xfId="4" applyFont="1" applyBorder="1" applyAlignment="1">
      <alignment horizontal="left" vertical="top" wrapText="1"/>
    </xf>
    <xf numFmtId="165" fontId="8" fillId="0" borderId="5" xfId="4" applyNumberFormat="1" applyFont="1" applyBorder="1" applyAlignment="1">
      <alignment vertical="center"/>
    </xf>
    <xf numFmtId="164" fontId="8" fillId="0" borderId="11" xfId="4" applyNumberFormat="1" applyFont="1" applyBorder="1" applyAlignment="1">
      <alignment horizontal="left" vertical="center" wrapText="1"/>
    </xf>
    <xf numFmtId="0" fontId="8" fillId="0" borderId="11" xfId="2" applyFont="1" applyBorder="1" applyAlignment="1">
      <alignment vertical="center" wrapText="1"/>
    </xf>
    <xf numFmtId="0" fontId="12" fillId="0" borderId="11" xfId="2" applyFont="1" applyBorder="1" applyAlignment="1">
      <alignment horizontal="left" vertical="top" wrapText="1"/>
    </xf>
    <xf numFmtId="165" fontId="9" fillId="0" borderId="9" xfId="5" applyNumberFormat="1" applyFont="1" applyBorder="1" applyAlignment="1">
      <alignment vertical="center"/>
    </xf>
    <xf numFmtId="164" fontId="8" fillId="0" borderId="5" xfId="4" applyNumberFormat="1" applyFont="1" applyBorder="1" applyAlignment="1">
      <alignment horizontal="left" vertical="center"/>
    </xf>
    <xf numFmtId="0" fontId="1" fillId="0" borderId="0" xfId="6"/>
    <xf numFmtId="0" fontId="3" fillId="0" borderId="0" xfId="6" applyFont="1"/>
    <xf numFmtId="0" fontId="1" fillId="0" borderId="0" xfId="9"/>
    <xf numFmtId="0" fontId="4" fillId="0" borderId="0" xfId="10" applyFont="1"/>
    <xf numFmtId="168" fontId="4" fillId="0" borderId="0" xfId="10" applyNumberFormat="1" applyFont="1"/>
    <xf numFmtId="167" fontId="24" fillId="0" borderId="11" xfId="10" applyNumberFormat="1" applyFont="1" applyBorder="1" applyAlignment="1">
      <alignment horizontal="center"/>
    </xf>
    <xf numFmtId="167" fontId="23" fillId="0" borderId="11" xfId="10" applyNumberFormat="1" applyFont="1" applyBorder="1" applyAlignment="1">
      <alignment horizontal="center"/>
    </xf>
    <xf numFmtId="168" fontId="25" fillId="0" borderId="0" xfId="10" applyNumberFormat="1" applyFont="1"/>
    <xf numFmtId="0" fontId="25" fillId="0" borderId="0" xfId="10" applyFont="1"/>
    <xf numFmtId="0" fontId="4" fillId="0" borderId="0" xfId="10" applyFont="1" applyAlignment="1">
      <alignment wrapText="1"/>
    </xf>
    <xf numFmtId="0" fontId="4" fillId="0" borderId="11" xfId="10" applyFont="1" applyBorder="1"/>
    <xf numFmtId="0" fontId="25" fillId="0" borderId="14" xfId="10" applyFont="1" applyBorder="1"/>
    <xf numFmtId="167" fontId="4" fillId="0" borderId="11" xfId="10" applyNumberFormat="1" applyFont="1" applyBorder="1"/>
    <xf numFmtId="0" fontId="25" fillId="0" borderId="11" xfId="10" applyFont="1" applyBorder="1"/>
    <xf numFmtId="0" fontId="3" fillId="0" borderId="0" xfId="0" applyFont="1"/>
    <xf numFmtId="165" fontId="0" fillId="0" borderId="0" xfId="0" applyNumberFormat="1"/>
    <xf numFmtId="0" fontId="0" fillId="0" borderId="10" xfId="0" applyBorder="1"/>
    <xf numFmtId="165" fontId="0" fillId="0" borderId="10" xfId="0" applyNumberFormat="1" applyBorder="1"/>
    <xf numFmtId="0" fontId="0" fillId="0" borderId="11" xfId="0" applyBorder="1"/>
    <xf numFmtId="165" fontId="0" fillId="0" borderId="11" xfId="0" applyNumberFormat="1" applyBorder="1"/>
    <xf numFmtId="0" fontId="0" fillId="0" borderId="14" xfId="0" applyBorder="1"/>
    <xf numFmtId="165" fontId="0" fillId="0" borderId="14" xfId="0" applyNumberFormat="1" applyBorder="1"/>
    <xf numFmtId="166" fontId="4" fillId="0" borderId="11" xfId="4" applyBorder="1" applyAlignment="1">
      <alignment horizontal="center" vertical="center" wrapText="1"/>
    </xf>
    <xf numFmtId="165" fontId="0" fillId="0" borderId="11" xfId="0" applyNumberFormat="1" applyBorder="1" applyAlignment="1">
      <alignment vertical="center"/>
    </xf>
    <xf numFmtId="166" fontId="4" fillId="0" borderId="11" xfId="4" applyBorder="1" applyAlignment="1">
      <alignment horizontal="left" vertical="top" wrapText="1"/>
    </xf>
    <xf numFmtId="0" fontId="4" fillId="0" borderId="11" xfId="4" applyNumberFormat="1" applyBorder="1" applyAlignment="1">
      <alignment vertical="center"/>
    </xf>
    <xf numFmtId="0" fontId="27" fillId="0" borderId="0" xfId="6" applyFont="1"/>
    <xf numFmtId="0" fontId="29" fillId="3" borderId="9" xfId="10" applyFont="1" applyFill="1" applyBorder="1" applyAlignment="1">
      <alignment horizontal="center"/>
    </xf>
    <xf numFmtId="0" fontId="29" fillId="3" borderId="9" xfId="10" applyFont="1" applyFill="1" applyBorder="1" applyAlignment="1">
      <alignment horizontal="centerContinuous" wrapText="1"/>
    </xf>
    <xf numFmtId="0" fontId="29" fillId="3" borderId="9" xfId="10" applyFont="1" applyFill="1" applyBorder="1" applyAlignment="1">
      <alignment horizontal="center" wrapText="1"/>
    </xf>
    <xf numFmtId="0" fontId="30" fillId="0" borderId="11" xfId="10" applyFont="1" applyBorder="1" applyAlignment="1">
      <alignment horizontal="center" vertical="center" wrapText="1"/>
    </xf>
    <xf numFmtId="0" fontId="30" fillId="0" borderId="11" xfId="10" applyFont="1" applyBorder="1" applyAlignment="1">
      <alignment vertical="center" wrapText="1"/>
    </xf>
    <xf numFmtId="0" fontId="31" fillId="0" borderId="11" xfId="10" applyFont="1" applyBorder="1" applyAlignment="1">
      <alignment horizontal="center" vertical="center" wrapText="1"/>
    </xf>
    <xf numFmtId="0" fontId="31" fillId="0" borderId="11" xfId="10" applyFont="1" applyBorder="1" applyAlignment="1">
      <alignment vertical="center" wrapText="1"/>
    </xf>
    <xf numFmtId="0" fontId="31" fillId="0" borderId="11" xfId="10" applyFont="1" applyBorder="1" applyAlignment="1">
      <alignment horizontal="center"/>
    </xf>
    <xf numFmtId="0" fontId="31" fillId="0" borderId="11" xfId="10" applyFont="1" applyBorder="1"/>
    <xf numFmtId="0" fontId="29" fillId="0" borderId="9" xfId="10" applyFont="1" applyBorder="1" applyAlignment="1">
      <alignment horizontal="center"/>
    </xf>
    <xf numFmtId="0" fontId="29" fillId="0" borderId="9" xfId="10" applyFont="1" applyBorder="1" applyAlignment="1">
      <alignment horizontal="center" wrapText="1"/>
    </xf>
    <xf numFmtId="0" fontId="29" fillId="0" borderId="9" xfId="10" applyFont="1" applyBorder="1" applyAlignment="1">
      <alignment horizontal="centerContinuous" wrapText="1"/>
    </xf>
    <xf numFmtId="0" fontId="31" fillId="0" borderId="11" xfId="10" applyFont="1" applyBorder="1" applyAlignment="1">
      <alignment horizontal="left" vertical="center" wrapText="1" indent="2"/>
    </xf>
    <xf numFmtId="0" fontId="31" fillId="0" borderId="4" xfId="10" applyFont="1" applyBorder="1" applyAlignment="1">
      <alignment vertical="center" wrapText="1"/>
    </xf>
    <xf numFmtId="0" fontId="31" fillId="0" borderId="0" xfId="10" applyFont="1"/>
    <xf numFmtId="0" fontId="32" fillId="3" borderId="9" xfId="10" applyFont="1" applyFill="1" applyBorder="1" applyAlignment="1">
      <alignment horizontal="center"/>
    </xf>
    <xf numFmtId="170" fontId="32" fillId="3" borderId="9" xfId="10" applyNumberFormat="1" applyFont="1" applyFill="1" applyBorder="1" applyAlignment="1">
      <alignment horizontal="center" vertical="center"/>
    </xf>
    <xf numFmtId="0" fontId="33" fillId="0" borderId="11" xfId="10" applyFont="1" applyBorder="1" applyAlignment="1">
      <alignment horizontal="center" vertical="center" wrapText="1"/>
    </xf>
    <xf numFmtId="170" fontId="34" fillId="0" borderId="11" xfId="10" applyNumberFormat="1" applyFont="1" applyBorder="1" applyAlignment="1">
      <alignment vertical="center"/>
    </xf>
    <xf numFmtId="0" fontId="34" fillId="0" borderId="11" xfId="10" applyFont="1" applyBorder="1" applyAlignment="1">
      <alignment horizontal="center" vertical="center" wrapText="1"/>
    </xf>
    <xf numFmtId="170" fontId="33" fillId="0" borderId="11" xfId="10" applyNumberFormat="1" applyFont="1" applyBorder="1" applyAlignment="1">
      <alignment vertical="center"/>
    </xf>
    <xf numFmtId="170" fontId="34" fillId="3" borderId="11" xfId="10" applyNumberFormat="1" applyFont="1" applyFill="1" applyBorder="1" applyAlignment="1">
      <alignment vertical="center"/>
    </xf>
    <xf numFmtId="0" fontId="34" fillId="0" borderId="11" xfId="10" applyFont="1" applyBorder="1" applyAlignment="1">
      <alignment horizontal="center"/>
    </xf>
    <xf numFmtId="0" fontId="34" fillId="0" borderId="11" xfId="10" applyFont="1" applyBorder="1" applyAlignment="1">
      <alignment vertical="center" wrapText="1"/>
    </xf>
    <xf numFmtId="0" fontId="34" fillId="0" borderId="11" xfId="10" applyFont="1" applyBorder="1"/>
    <xf numFmtId="170" fontId="34" fillId="0" borderId="11" xfId="10" applyNumberFormat="1" applyFont="1" applyBorder="1" applyAlignment="1">
      <alignment horizontal="center" vertical="center"/>
    </xf>
    <xf numFmtId="0" fontId="32" fillId="0" borderId="9" xfId="10" applyFont="1" applyBorder="1" applyAlignment="1">
      <alignment horizontal="center"/>
    </xf>
    <xf numFmtId="167" fontId="32" fillId="0" borderId="9" xfId="10" applyNumberFormat="1" applyFont="1" applyBorder="1" applyAlignment="1">
      <alignment horizontal="centerContinuous"/>
    </xf>
    <xf numFmtId="167" fontId="32" fillId="0" borderId="9" xfId="10" applyNumberFormat="1" applyFont="1" applyBorder="1" applyAlignment="1">
      <alignment horizontal="center"/>
    </xf>
    <xf numFmtId="170" fontId="34" fillId="0" borderId="11" xfId="11" applyNumberFormat="1" applyFont="1" applyBorder="1" applyAlignment="1">
      <alignment vertical="center"/>
    </xf>
    <xf numFmtId="170" fontId="34" fillId="3" borderId="11" xfId="11" applyNumberFormat="1" applyFont="1" applyFill="1" applyBorder="1" applyAlignment="1">
      <alignment vertical="center"/>
    </xf>
    <xf numFmtId="0" fontId="34" fillId="0" borderId="4" xfId="10" applyFont="1" applyBorder="1" applyAlignment="1">
      <alignment vertical="center" wrapText="1"/>
    </xf>
    <xf numFmtId="0" fontId="34" fillId="0" borderId="4" xfId="10" applyFont="1" applyBorder="1" applyAlignment="1">
      <alignment horizontal="center" vertical="center" wrapText="1"/>
    </xf>
    <xf numFmtId="0" fontId="34" fillId="0" borderId="0" xfId="10" applyFont="1"/>
    <xf numFmtId="0" fontId="7" fillId="0" borderId="4" xfId="2" applyFont="1" applyBorder="1"/>
    <xf numFmtId="0" fontId="7" fillId="0" borderId="5" xfId="2" applyFont="1" applyBorder="1"/>
    <xf numFmtId="0" fontId="7" fillId="0" borderId="11" xfId="2" applyFont="1" applyBorder="1" applyAlignment="1">
      <alignment horizontal="center"/>
    </xf>
    <xf numFmtId="0" fontId="1" fillId="0" borderId="11" xfId="6" applyBorder="1"/>
    <xf numFmtId="0" fontId="1" fillId="0" borderId="11" xfId="6" applyBorder="1" applyAlignment="1">
      <alignment horizontal="center"/>
    </xf>
    <xf numFmtId="165" fontId="1" fillId="0" borderId="11" xfId="6" applyNumberFormat="1" applyBorder="1"/>
    <xf numFmtId="165" fontId="1" fillId="0" borderId="11" xfId="6" applyNumberFormat="1" applyBorder="1" applyAlignment="1">
      <alignment horizontal="right"/>
    </xf>
    <xf numFmtId="0" fontId="13" fillId="0" borderId="11" xfId="6" applyFont="1" applyBorder="1" applyAlignment="1">
      <alignment horizontal="center" vertical="center"/>
    </xf>
    <xf numFmtId="165" fontId="3" fillId="0" borderId="11" xfId="6" applyNumberFormat="1" applyFont="1" applyBorder="1" applyAlignment="1">
      <alignment horizontal="center"/>
    </xf>
    <xf numFmtId="0" fontId="14" fillId="0" borderId="11" xfId="6" applyFont="1" applyBorder="1" applyAlignment="1">
      <alignment horizontal="left" vertical="center" wrapText="1"/>
    </xf>
    <xf numFmtId="0" fontId="15" fillId="0" borderId="11" xfId="6" applyFont="1" applyBorder="1" applyAlignment="1">
      <alignment horizontal="center"/>
    </xf>
    <xf numFmtId="0" fontId="15" fillId="0" borderId="11" xfId="6" applyFont="1" applyBorder="1" applyAlignment="1">
      <alignment horizontal="center" vertical="center"/>
    </xf>
    <xf numFmtId="0" fontId="16" fillId="0" borderId="11" xfId="6" applyFont="1" applyBorder="1" applyAlignment="1">
      <alignment horizontal="left" vertical="center" wrapText="1"/>
    </xf>
    <xf numFmtId="0" fontId="13" fillId="0" borderId="11" xfId="7" applyFont="1" applyBorder="1" applyAlignment="1">
      <alignment wrapText="1"/>
    </xf>
    <xf numFmtId="0" fontId="13" fillId="0" borderId="11" xfId="8" applyFont="1" applyBorder="1" applyAlignment="1">
      <alignment vertical="top" wrapText="1"/>
    </xf>
    <xf numFmtId="0" fontId="15" fillId="0" borderId="11" xfId="8" applyFont="1" applyBorder="1" applyAlignment="1">
      <alignment vertical="top" wrapText="1"/>
    </xf>
    <xf numFmtId="0" fontId="15" fillId="0" borderId="11" xfId="8" applyFont="1" applyBorder="1" applyAlignment="1">
      <alignment horizontal="center" vertical="center" wrapText="1"/>
    </xf>
    <xf numFmtId="0" fontId="17" fillId="0" borderId="11" xfId="6" applyFont="1" applyBorder="1" applyAlignment="1">
      <alignment wrapText="1"/>
    </xf>
    <xf numFmtId="0" fontId="15" fillId="0" borderId="11" xfId="8" applyFont="1" applyBorder="1"/>
    <xf numFmtId="0" fontId="15" fillId="0" borderId="11" xfId="8" applyFont="1" applyBorder="1" applyAlignment="1">
      <alignment horizontal="center" vertical="center"/>
    </xf>
    <xf numFmtId="0" fontId="15" fillId="0" borderId="11" xfId="6" applyFont="1" applyBorder="1" applyAlignment="1">
      <alignment wrapText="1"/>
    </xf>
    <xf numFmtId="0" fontId="15" fillId="0" borderId="11" xfId="8" applyFont="1" applyBorder="1" applyAlignment="1">
      <alignment wrapText="1"/>
    </xf>
    <xf numFmtId="0" fontId="13" fillId="0" borderId="11" xfId="6" applyFont="1" applyBorder="1" applyAlignment="1">
      <alignment wrapText="1"/>
    </xf>
    <xf numFmtId="0" fontId="15" fillId="0" borderId="11" xfId="6" applyFont="1" applyBorder="1"/>
    <xf numFmtId="0" fontId="18" fillId="0" borderId="11" xfId="6" applyFont="1" applyBorder="1" applyAlignment="1">
      <alignment wrapText="1"/>
    </xf>
    <xf numFmtId="2" fontId="1" fillId="0" borderId="11" xfId="6" applyNumberFormat="1" applyBorder="1"/>
    <xf numFmtId="0" fontId="19" fillId="0" borderId="11" xfId="6" applyFont="1" applyBorder="1" applyAlignment="1">
      <alignment wrapText="1"/>
    </xf>
    <xf numFmtId="0" fontId="19" fillId="0" borderId="11" xfId="6" applyFont="1" applyBorder="1"/>
    <xf numFmtId="0" fontId="2" fillId="0" borderId="11" xfId="6" applyFont="1" applyBorder="1" applyAlignment="1">
      <alignment horizontal="center" vertical="center"/>
    </xf>
    <xf numFmtId="0" fontId="20" fillId="0" borderId="11" xfId="6" applyFont="1" applyBorder="1" applyAlignment="1">
      <alignment wrapText="1"/>
    </xf>
    <xf numFmtId="0" fontId="3" fillId="0" borderId="11" xfId="6" applyFont="1" applyBorder="1"/>
    <xf numFmtId="0" fontId="13" fillId="0" borderId="11" xfId="6" applyFont="1" applyBorder="1"/>
    <xf numFmtId="165" fontId="3" fillId="0" borderId="11" xfId="6" applyNumberFormat="1" applyFont="1" applyBorder="1"/>
    <xf numFmtId="165" fontId="3" fillId="0" borderId="11" xfId="6" applyNumberFormat="1" applyFont="1" applyBorder="1" applyAlignment="1">
      <alignment horizontal="right"/>
    </xf>
    <xf numFmtId="0" fontId="21" fillId="0" borderId="11" xfId="9" applyFont="1" applyBorder="1"/>
    <xf numFmtId="0" fontId="1" fillId="0" borderId="11" xfId="9" applyBorder="1" applyAlignment="1">
      <alignment horizontal="left" wrapText="1"/>
    </xf>
    <xf numFmtId="165" fontId="1" fillId="0" borderId="11" xfId="9" applyNumberFormat="1" applyBorder="1"/>
    <xf numFmtId="0" fontId="1" fillId="0" borderId="11" xfId="9" applyBorder="1"/>
    <xf numFmtId="0" fontId="1" fillId="0" borderId="11" xfId="9" applyBorder="1" applyAlignment="1">
      <alignment horizontal="center"/>
    </xf>
    <xf numFmtId="0" fontId="3" fillId="0" borderId="11" xfId="9" applyFont="1" applyBorder="1" applyAlignment="1">
      <alignment horizontal="left" wrapText="1"/>
    </xf>
    <xf numFmtId="0" fontId="3" fillId="0" borderId="11" xfId="9" applyFont="1" applyBorder="1"/>
    <xf numFmtId="0" fontId="3" fillId="0" borderId="11" xfId="9" applyFont="1" applyBorder="1" applyAlignment="1">
      <alignment horizontal="center"/>
    </xf>
    <xf numFmtId="166" fontId="25" fillId="0" borderId="11" xfId="4" applyFont="1" applyBorder="1" applyAlignment="1">
      <alignment horizontal="left" vertical="top" wrapText="1"/>
    </xf>
    <xf numFmtId="0" fontId="0" fillId="0" borderId="11" xfId="0" applyBorder="1" applyAlignment="1">
      <alignment horizontal="center" vertical="center"/>
    </xf>
    <xf numFmtId="166" fontId="26" fillId="0" borderId="11" xfId="4" applyFont="1" applyBorder="1" applyAlignment="1">
      <alignment horizontal="left" vertical="top" wrapText="1"/>
    </xf>
    <xf numFmtId="0" fontId="27" fillId="0" borderId="11" xfId="0" applyFont="1" applyBorder="1" applyAlignment="1">
      <alignment horizontal="center" vertical="center"/>
    </xf>
    <xf numFmtId="165" fontId="27" fillId="0" borderId="11" xfId="0" applyNumberFormat="1" applyFont="1" applyBorder="1" applyAlignment="1">
      <alignment vertical="center"/>
    </xf>
    <xf numFmtId="0" fontId="3" fillId="0" borderId="11" xfId="6" applyFont="1" applyBorder="1" applyAlignment="1">
      <alignment horizontal="center"/>
    </xf>
    <xf numFmtId="0" fontId="0" fillId="0" borderId="11" xfId="9" applyFont="1" applyBorder="1"/>
    <xf numFmtId="1" fontId="21" fillId="0" borderId="11" xfId="9" applyNumberFormat="1" applyFont="1" applyBorder="1"/>
    <xf numFmtId="165" fontId="1" fillId="0" borderId="4" xfId="6" applyNumberFormat="1" applyBorder="1"/>
    <xf numFmtId="0" fontId="1" fillId="0" borderId="4" xfId="9" applyBorder="1"/>
    <xf numFmtId="0" fontId="3" fillId="0" borderId="4" xfId="9" applyFont="1" applyBorder="1"/>
    <xf numFmtId="165" fontId="1" fillId="0" borderId="4" xfId="9" applyNumberFormat="1" applyBorder="1"/>
    <xf numFmtId="165" fontId="3" fillId="0" borderId="11" xfId="9" applyNumberFormat="1" applyFont="1" applyBorder="1"/>
    <xf numFmtId="0" fontId="23" fillId="0" borderId="11" xfId="10" applyFont="1" applyBorder="1" applyAlignment="1">
      <alignment horizontal="center"/>
    </xf>
    <xf numFmtId="0" fontId="23" fillId="0" borderId="11" xfId="10" applyFont="1" applyBorder="1" applyAlignment="1">
      <alignment horizontal="center" wrapText="1"/>
    </xf>
    <xf numFmtId="0" fontId="24" fillId="0" borderId="11" xfId="10" applyFont="1" applyBorder="1" applyAlignment="1">
      <alignment horizontal="left"/>
    </xf>
    <xf numFmtId="0" fontId="24" fillId="0" borderId="11" xfId="10" applyFont="1" applyBorder="1" applyAlignment="1">
      <alignment wrapText="1"/>
    </xf>
    <xf numFmtId="0" fontId="24" fillId="0" borderId="11" xfId="10" applyFont="1" applyBorder="1" applyAlignment="1">
      <alignment horizontal="center"/>
    </xf>
    <xf numFmtId="0" fontId="23" fillId="0" borderId="11" xfId="10" applyFont="1" applyBorder="1" applyAlignment="1">
      <alignment horizontal="left"/>
    </xf>
    <xf numFmtId="0" fontId="23" fillId="0" borderId="11" xfId="10" applyFont="1" applyBorder="1" applyAlignment="1">
      <alignment wrapText="1"/>
    </xf>
    <xf numFmtId="0" fontId="25" fillId="0" borderId="14" xfId="10" applyFont="1" applyBorder="1" applyAlignment="1">
      <alignment wrapText="1"/>
    </xf>
    <xf numFmtId="0" fontId="7" fillId="0" borderId="11" xfId="2" applyFont="1" applyBorder="1"/>
    <xf numFmtId="43" fontId="36" fillId="0" borderId="0" xfId="12" applyFont="1"/>
    <xf numFmtId="0" fontId="34" fillId="0" borderId="11" xfId="10" applyFont="1" applyBorder="1" applyAlignment="1">
      <alignment horizontal="left" vertical="center" wrapText="1"/>
    </xf>
    <xf numFmtId="0" fontId="33" fillId="0" borderId="11" xfId="10" applyFont="1" applyBorder="1" applyAlignment="1">
      <alignment horizontal="left" vertical="center" wrapText="1"/>
    </xf>
    <xf numFmtId="0" fontId="3" fillId="0" borderId="11" xfId="0" applyFont="1" applyBorder="1" applyAlignment="1">
      <alignment wrapText="1"/>
    </xf>
    <xf numFmtId="0" fontId="5" fillId="0" borderId="0" xfId="2" applyFont="1" applyAlignment="1">
      <alignment horizontal="center"/>
    </xf>
    <xf numFmtId="0" fontId="6" fillId="0" borderId="0" xfId="1" applyFont="1" applyAlignment="1">
      <alignment horizontal="center" wrapText="1"/>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xf numFmtId="0" fontId="7" fillId="0" borderId="4" xfId="2" applyFont="1" applyBorder="1" applyAlignment="1">
      <alignment horizontal="center"/>
    </xf>
    <xf numFmtId="0" fontId="7" fillId="0" borderId="0" xfId="2" applyFont="1" applyAlignment="1">
      <alignment horizontal="center"/>
    </xf>
    <xf numFmtId="0" fontId="7" fillId="0" borderId="5" xfId="2" applyFont="1" applyBorder="1" applyAlignment="1">
      <alignment horizontal="center"/>
    </xf>
    <xf numFmtId="164" fontId="9" fillId="0" borderId="12" xfId="5" applyNumberFormat="1" applyFont="1" applyBorder="1" applyAlignment="1">
      <alignment horizontal="left"/>
    </xf>
    <xf numFmtId="0" fontId="9" fillId="0" borderId="13" xfId="5" applyFont="1" applyBorder="1" applyAlignment="1">
      <alignment horizontal="left" vertical="center" wrapText="1"/>
    </xf>
    <xf numFmtId="0" fontId="7" fillId="0" borderId="10" xfId="2" applyFont="1" applyBorder="1" applyAlignment="1">
      <alignment horizontal="center"/>
    </xf>
    <xf numFmtId="0" fontId="7" fillId="0" borderId="11" xfId="2" applyFont="1" applyBorder="1" applyAlignment="1">
      <alignment horizontal="center"/>
    </xf>
    <xf numFmtId="0" fontId="7" fillId="0" borderId="14" xfId="2" applyFont="1" applyBorder="1" applyAlignment="1">
      <alignment horizontal="center"/>
    </xf>
    <xf numFmtId="0" fontId="7" fillId="0" borderId="6" xfId="2" applyFont="1" applyBorder="1" applyAlignment="1">
      <alignment horizontal="center"/>
    </xf>
    <xf numFmtId="0" fontId="7" fillId="0" borderId="7" xfId="2" applyFont="1" applyBorder="1" applyAlignment="1">
      <alignment horizontal="center"/>
    </xf>
    <xf numFmtId="0" fontId="7" fillId="0" borderId="8" xfId="2" applyFont="1" applyBorder="1" applyAlignment="1">
      <alignment horizontal="center"/>
    </xf>
    <xf numFmtId="0" fontId="30" fillId="0" borderId="9" xfId="10" applyFont="1" applyBorder="1" applyAlignment="1">
      <alignment horizontal="left"/>
    </xf>
    <xf numFmtId="0" fontId="29" fillId="0" borderId="12" xfId="10" applyFont="1" applyBorder="1" applyAlignment="1">
      <alignment horizontal="center"/>
    </xf>
    <xf numFmtId="0" fontId="29" fillId="0" borderId="15" xfId="10" applyFont="1" applyBorder="1" applyAlignment="1">
      <alignment horizontal="center"/>
    </xf>
    <xf numFmtId="0" fontId="29" fillId="0" borderId="13" xfId="10" applyFont="1" applyBorder="1" applyAlignment="1">
      <alignment horizontal="center"/>
    </xf>
    <xf numFmtId="0" fontId="1" fillId="0" borderId="11" xfId="9" applyBorder="1" applyAlignment="1">
      <alignment wrapText="1"/>
    </xf>
    <xf numFmtId="165" fontId="34" fillId="0" borderId="11" xfId="10" applyNumberFormat="1" applyFont="1" applyBorder="1" applyAlignment="1">
      <alignment vertical="center"/>
    </xf>
    <xf numFmtId="165" fontId="33" fillId="0" borderId="11" xfId="10" applyNumberFormat="1" applyFont="1" applyBorder="1" applyAlignment="1">
      <alignment vertical="center"/>
    </xf>
    <xf numFmtId="165" fontId="32" fillId="3" borderId="9" xfId="10" applyNumberFormat="1" applyFont="1" applyFill="1" applyBorder="1" applyAlignment="1">
      <alignment horizontal="center" vertical="center"/>
    </xf>
    <xf numFmtId="165" fontId="34" fillId="0" borderId="11" xfId="10" applyNumberFormat="1" applyFont="1" applyBorder="1"/>
    <xf numFmtId="165" fontId="34" fillId="0" borderId="11" xfId="10" applyNumberFormat="1" applyFont="1" applyBorder="1" applyAlignment="1">
      <alignment horizontal="center" vertical="center"/>
    </xf>
    <xf numFmtId="165" fontId="34" fillId="0" borderId="11" xfId="10" applyNumberFormat="1" applyFont="1" applyBorder="1" applyAlignment="1">
      <alignment horizontal="center"/>
    </xf>
    <xf numFmtId="165" fontId="33" fillId="0" borderId="13" xfId="10" applyNumberFormat="1" applyFont="1" applyBorder="1" applyAlignment="1">
      <alignment horizontal="left" vertical="center"/>
    </xf>
    <xf numFmtId="165" fontId="30" fillId="0" borderId="11" xfId="10" applyNumberFormat="1" applyFont="1" applyBorder="1" applyAlignment="1">
      <alignment vertical="center" wrapText="1"/>
    </xf>
    <xf numFmtId="165" fontId="7" fillId="0" borderId="11" xfId="2" applyNumberFormat="1" applyFont="1" applyBorder="1" applyAlignment="1">
      <alignment horizontal="center"/>
    </xf>
    <xf numFmtId="165" fontId="32" fillId="0" borderId="9" xfId="10" applyNumberFormat="1" applyFont="1" applyBorder="1" applyAlignment="1">
      <alignment horizontal="centerContinuous"/>
    </xf>
    <xf numFmtId="165" fontId="32" fillId="0" borderId="9" xfId="10" applyNumberFormat="1" applyFont="1" applyBorder="1" applyAlignment="1">
      <alignment horizontal="center"/>
    </xf>
    <xf numFmtId="165" fontId="34" fillId="0" borderId="11" xfId="11" applyNumberFormat="1" applyFont="1" applyBorder="1" applyAlignment="1">
      <alignment vertical="center"/>
    </xf>
    <xf numFmtId="165" fontId="33" fillId="0" borderId="9" xfId="10" applyNumberFormat="1" applyFont="1" applyBorder="1" applyAlignment="1">
      <alignment horizontal="left"/>
    </xf>
    <xf numFmtId="165" fontId="34" fillId="3" borderId="11" xfId="10" applyNumberFormat="1" applyFont="1" applyFill="1" applyBorder="1" applyAlignment="1">
      <alignment vertical="center"/>
    </xf>
  </cellXfs>
  <cellStyles count="13">
    <cellStyle name="Comma" xfId="12" builtinId="3"/>
    <cellStyle name="Currency 2" xfId="11" xr:uid="{94B987D2-31C9-424B-B71C-957100F92E55}"/>
    <cellStyle name="Normal" xfId="0" builtinId="0"/>
    <cellStyle name="Normal 10" xfId="2" xr:uid="{6ECE4515-F2AD-4DE1-BB3B-C46C0581E0D6}"/>
    <cellStyle name="Normal 10 2" xfId="5" xr:uid="{27A8FC57-D2CB-4C97-947E-16BCBA40806F}"/>
    <cellStyle name="Normal 2" xfId="4" xr:uid="{49E157DA-9512-4128-84A8-2783496BD535}"/>
    <cellStyle name="Normal 2 2" xfId="8" xr:uid="{B9FD4761-B791-482F-9931-02C5BEFB842B}"/>
    <cellStyle name="Normal 2 2 2 2" xfId="6" xr:uid="{49F52C62-6CE1-465F-AE22-D789FD51D0C9}"/>
    <cellStyle name="Normal 21 2" xfId="1" xr:uid="{840C71FE-7782-4E84-97AD-60318A880EB2}"/>
    <cellStyle name="Normal 29" xfId="7" xr:uid="{3897EFC3-8460-4BFD-AB70-C3F8B2A768DF}"/>
    <cellStyle name="Normal 3" xfId="9" xr:uid="{B3783FC0-A42C-4E2B-A759-41B26CB68983}"/>
    <cellStyle name="Normal 4" xfId="10" xr:uid="{5CA6BD4C-43A8-4A00-A8EE-A5751D251474}"/>
    <cellStyle name="Normal 5" xfId="3" xr:uid="{26669642-6794-4403-9347-A7D641C5C9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70A8A-2DD1-4920-B2E4-EB686568E585}">
  <dimension ref="A2:T24"/>
  <sheetViews>
    <sheetView showZeros="0" tabSelected="1" view="pageLayout" zoomScaleNormal="100" workbookViewId="0">
      <selection activeCell="D13" sqref="D13"/>
    </sheetView>
  </sheetViews>
  <sheetFormatPr defaultColWidth="8.6640625" defaultRowHeight="13.2"/>
  <cols>
    <col min="1" max="16384" width="8.6640625" style="1"/>
  </cols>
  <sheetData>
    <row r="2" spans="1:20">
      <c r="A2" s="1" t="s">
        <v>566</v>
      </c>
    </row>
    <row r="3" spans="1:20">
      <c r="A3" s="1" t="s">
        <v>0</v>
      </c>
    </row>
    <row r="5" spans="1:20">
      <c r="F5" s="1" t="s">
        <v>1</v>
      </c>
    </row>
    <row r="10" spans="1:20">
      <c r="M10" s="156"/>
      <c r="N10" s="156"/>
      <c r="O10" s="156"/>
      <c r="P10" s="156"/>
      <c r="Q10" s="156"/>
      <c r="R10" s="156"/>
      <c r="S10" s="156"/>
      <c r="T10" s="156"/>
    </row>
    <row r="24" spans="1:10" ht="60" customHeight="1">
      <c r="A24" s="157" t="s">
        <v>567</v>
      </c>
      <c r="B24" s="157"/>
      <c r="C24" s="157"/>
      <c r="D24" s="157"/>
      <c r="E24" s="157"/>
      <c r="F24" s="157"/>
      <c r="G24" s="157"/>
      <c r="H24" s="157"/>
      <c r="I24" s="157"/>
      <c r="J24" s="157"/>
    </row>
  </sheetData>
  <mergeCells count="2">
    <mergeCell ref="M10:T10"/>
    <mergeCell ref="A24:J24"/>
  </mergeCells>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6FF04-43D1-4507-8239-BF6C8399AFFB}">
  <dimension ref="A1:H93"/>
  <sheetViews>
    <sheetView showZeros="0" tabSelected="1" view="pageBreakPreview" zoomScaleNormal="100" zoomScaleSheetLayoutView="100" workbookViewId="0">
      <selection activeCell="D13" sqref="D13"/>
    </sheetView>
  </sheetViews>
  <sheetFormatPr defaultColWidth="8.77734375" defaultRowHeight="13.2"/>
  <cols>
    <col min="1" max="1" width="3.6640625" style="61" customWidth="1"/>
    <col min="2" max="2" width="22" style="62" customWidth="1"/>
    <col min="3" max="3" width="4.88671875" style="76" customWidth="1"/>
    <col min="4" max="4" width="6.44140625" style="76" customWidth="1"/>
    <col min="5" max="5" width="10.109375" style="72" customWidth="1"/>
    <col min="6" max="6" width="13.44140625" style="72" customWidth="1"/>
    <col min="7" max="8" width="12.88671875" style="177" customWidth="1"/>
    <col min="9" max="256" width="8.77734375" style="30"/>
    <col min="257" max="257" width="5.21875" style="30" bestFit="1" customWidth="1"/>
    <col min="258" max="258" width="20.44140625" style="30" customWidth="1"/>
    <col min="259" max="259" width="5" style="30" bestFit="1" customWidth="1"/>
    <col min="260" max="260" width="4.77734375" style="30" bestFit="1" customWidth="1"/>
    <col min="261" max="261" width="12.44140625" style="30" bestFit="1" customWidth="1"/>
    <col min="262" max="263" width="14.21875" style="30" bestFit="1" customWidth="1"/>
    <col min="264" max="264" width="15.21875" style="30" bestFit="1" customWidth="1"/>
    <col min="265" max="512" width="8.77734375" style="30"/>
    <col min="513" max="513" width="5.21875" style="30" bestFit="1" customWidth="1"/>
    <col min="514" max="514" width="20.44140625" style="30" customWidth="1"/>
    <col min="515" max="515" width="5" style="30" bestFit="1" customWidth="1"/>
    <col min="516" max="516" width="4.77734375" style="30" bestFit="1" customWidth="1"/>
    <col min="517" max="517" width="12.44140625" style="30" bestFit="1" customWidth="1"/>
    <col min="518" max="519" width="14.21875" style="30" bestFit="1" customWidth="1"/>
    <col min="520" max="520" width="15.21875" style="30" bestFit="1" customWidth="1"/>
    <col min="521" max="768" width="8.77734375" style="30"/>
    <col min="769" max="769" width="5.21875" style="30" bestFit="1" customWidth="1"/>
    <col min="770" max="770" width="20.44140625" style="30" customWidth="1"/>
    <col min="771" max="771" width="5" style="30" bestFit="1" customWidth="1"/>
    <col min="772" max="772" width="4.77734375" style="30" bestFit="1" customWidth="1"/>
    <col min="773" max="773" width="12.44140625" style="30" bestFit="1" customWidth="1"/>
    <col min="774" max="775" width="14.21875" style="30" bestFit="1" customWidth="1"/>
    <col min="776" max="776" width="15.21875" style="30" bestFit="1" customWidth="1"/>
    <col min="777" max="1024" width="8.77734375" style="30"/>
    <col min="1025" max="1025" width="5.21875" style="30" bestFit="1" customWidth="1"/>
    <col min="1026" max="1026" width="20.44140625" style="30" customWidth="1"/>
    <col min="1027" max="1027" width="5" style="30" bestFit="1" customWidth="1"/>
    <col min="1028" max="1028" width="4.77734375" style="30" bestFit="1" customWidth="1"/>
    <col min="1029" max="1029" width="12.44140625" style="30" bestFit="1" customWidth="1"/>
    <col min="1030" max="1031" width="14.21875" style="30" bestFit="1" customWidth="1"/>
    <col min="1032" max="1032" width="15.21875" style="30" bestFit="1" customWidth="1"/>
    <col min="1033" max="1280" width="8.77734375" style="30"/>
    <col min="1281" max="1281" width="5.21875" style="30" bestFit="1" customWidth="1"/>
    <col min="1282" max="1282" width="20.44140625" style="30" customWidth="1"/>
    <col min="1283" max="1283" width="5" style="30" bestFit="1" customWidth="1"/>
    <col min="1284" max="1284" width="4.77734375" style="30" bestFit="1" customWidth="1"/>
    <col min="1285" max="1285" width="12.44140625" style="30" bestFit="1" customWidth="1"/>
    <col min="1286" max="1287" width="14.21875" style="30" bestFit="1" customWidth="1"/>
    <col min="1288" max="1288" width="15.21875" style="30" bestFit="1" customWidth="1"/>
    <col min="1289" max="1536" width="8.77734375" style="30"/>
    <col min="1537" max="1537" width="5.21875" style="30" bestFit="1" customWidth="1"/>
    <col min="1538" max="1538" width="20.44140625" style="30" customWidth="1"/>
    <col min="1539" max="1539" width="5" style="30" bestFit="1" customWidth="1"/>
    <col min="1540" max="1540" width="4.77734375" style="30" bestFit="1" customWidth="1"/>
    <col min="1541" max="1541" width="12.44140625" style="30" bestFit="1" customWidth="1"/>
    <col min="1542" max="1543" width="14.21875" style="30" bestFit="1" customWidth="1"/>
    <col min="1544" max="1544" width="15.21875" style="30" bestFit="1" customWidth="1"/>
    <col min="1545" max="1792" width="8.77734375" style="30"/>
    <col min="1793" max="1793" width="5.21875" style="30" bestFit="1" customWidth="1"/>
    <col min="1794" max="1794" width="20.44140625" style="30" customWidth="1"/>
    <col min="1795" max="1795" width="5" style="30" bestFit="1" customWidth="1"/>
    <col min="1796" max="1796" width="4.77734375" style="30" bestFit="1" customWidth="1"/>
    <col min="1797" max="1797" width="12.44140625" style="30" bestFit="1" customWidth="1"/>
    <col min="1798" max="1799" width="14.21875" style="30" bestFit="1" customWidth="1"/>
    <col min="1800" max="1800" width="15.21875" style="30" bestFit="1" customWidth="1"/>
    <col min="1801" max="2048" width="8.77734375" style="30"/>
    <col min="2049" max="2049" width="5.21875" style="30" bestFit="1" customWidth="1"/>
    <col min="2050" max="2050" width="20.44140625" style="30" customWidth="1"/>
    <col min="2051" max="2051" width="5" style="30" bestFit="1" customWidth="1"/>
    <col min="2052" max="2052" width="4.77734375" style="30" bestFit="1" customWidth="1"/>
    <col min="2053" max="2053" width="12.44140625" style="30" bestFit="1" customWidth="1"/>
    <col min="2054" max="2055" width="14.21875" style="30" bestFit="1" customWidth="1"/>
    <col min="2056" max="2056" width="15.21875" style="30" bestFit="1" customWidth="1"/>
    <col min="2057" max="2304" width="8.77734375" style="30"/>
    <col min="2305" max="2305" width="5.21875" style="30" bestFit="1" customWidth="1"/>
    <col min="2306" max="2306" width="20.44140625" style="30" customWidth="1"/>
    <col min="2307" max="2307" width="5" style="30" bestFit="1" customWidth="1"/>
    <col min="2308" max="2308" width="4.77734375" style="30" bestFit="1" customWidth="1"/>
    <col min="2309" max="2309" width="12.44140625" style="30" bestFit="1" customWidth="1"/>
    <col min="2310" max="2311" width="14.21875" style="30" bestFit="1" customWidth="1"/>
    <col min="2312" max="2312" width="15.21875" style="30" bestFit="1" customWidth="1"/>
    <col min="2313" max="2560" width="8.77734375" style="30"/>
    <col min="2561" max="2561" width="5.21875" style="30" bestFit="1" customWidth="1"/>
    <col min="2562" max="2562" width="20.44140625" style="30" customWidth="1"/>
    <col min="2563" max="2563" width="5" style="30" bestFit="1" customWidth="1"/>
    <col min="2564" max="2564" width="4.77734375" style="30" bestFit="1" customWidth="1"/>
    <col min="2565" max="2565" width="12.44140625" style="30" bestFit="1" customWidth="1"/>
    <col min="2566" max="2567" width="14.21875" style="30" bestFit="1" customWidth="1"/>
    <col min="2568" max="2568" width="15.21875" style="30" bestFit="1" customWidth="1"/>
    <col min="2569" max="2816" width="8.77734375" style="30"/>
    <col min="2817" max="2817" width="5.21875" style="30" bestFit="1" customWidth="1"/>
    <col min="2818" max="2818" width="20.44140625" style="30" customWidth="1"/>
    <col min="2819" max="2819" width="5" style="30" bestFit="1" customWidth="1"/>
    <col min="2820" max="2820" width="4.77734375" style="30" bestFit="1" customWidth="1"/>
    <col min="2821" max="2821" width="12.44140625" style="30" bestFit="1" customWidth="1"/>
    <col min="2822" max="2823" width="14.21875" style="30" bestFit="1" customWidth="1"/>
    <col min="2824" max="2824" width="15.21875" style="30" bestFit="1" customWidth="1"/>
    <col min="2825" max="3072" width="8.77734375" style="30"/>
    <col min="3073" max="3073" width="5.21875" style="30" bestFit="1" customWidth="1"/>
    <col min="3074" max="3074" width="20.44140625" style="30" customWidth="1"/>
    <col min="3075" max="3075" width="5" style="30" bestFit="1" customWidth="1"/>
    <col min="3076" max="3076" width="4.77734375" style="30" bestFit="1" customWidth="1"/>
    <col min="3077" max="3077" width="12.44140625" style="30" bestFit="1" customWidth="1"/>
    <col min="3078" max="3079" width="14.21875" style="30" bestFit="1" customWidth="1"/>
    <col min="3080" max="3080" width="15.21875" style="30" bestFit="1" customWidth="1"/>
    <col min="3081" max="3328" width="8.77734375" style="30"/>
    <col min="3329" max="3329" width="5.21875" style="30" bestFit="1" customWidth="1"/>
    <col min="3330" max="3330" width="20.44140625" style="30" customWidth="1"/>
    <col min="3331" max="3331" width="5" style="30" bestFit="1" customWidth="1"/>
    <col min="3332" max="3332" width="4.77734375" style="30" bestFit="1" customWidth="1"/>
    <col min="3333" max="3333" width="12.44140625" style="30" bestFit="1" customWidth="1"/>
    <col min="3334" max="3335" width="14.21875" style="30" bestFit="1" customWidth="1"/>
    <col min="3336" max="3336" width="15.21875" style="30" bestFit="1" customWidth="1"/>
    <col min="3337" max="3584" width="8.77734375" style="30"/>
    <col min="3585" max="3585" width="5.21875" style="30" bestFit="1" customWidth="1"/>
    <col min="3586" max="3586" width="20.44140625" style="30" customWidth="1"/>
    <col min="3587" max="3587" width="5" style="30" bestFit="1" customWidth="1"/>
    <col min="3588" max="3588" width="4.77734375" style="30" bestFit="1" customWidth="1"/>
    <col min="3589" max="3589" width="12.44140625" style="30" bestFit="1" customWidth="1"/>
    <col min="3590" max="3591" width="14.21875" style="30" bestFit="1" customWidth="1"/>
    <col min="3592" max="3592" width="15.21875" style="30" bestFit="1" customWidth="1"/>
    <col min="3593" max="3840" width="8.77734375" style="30"/>
    <col min="3841" max="3841" width="5.21875" style="30" bestFit="1" customWidth="1"/>
    <col min="3842" max="3842" width="20.44140625" style="30" customWidth="1"/>
    <col min="3843" max="3843" width="5" style="30" bestFit="1" customWidth="1"/>
    <col min="3844" max="3844" width="4.77734375" style="30" bestFit="1" customWidth="1"/>
    <col min="3845" max="3845" width="12.44140625" style="30" bestFit="1" customWidth="1"/>
    <col min="3846" max="3847" width="14.21875" style="30" bestFit="1" customWidth="1"/>
    <col min="3848" max="3848" width="15.21875" style="30" bestFit="1" customWidth="1"/>
    <col min="3849" max="4096" width="8.77734375" style="30"/>
    <col min="4097" max="4097" width="5.21875" style="30" bestFit="1" customWidth="1"/>
    <col min="4098" max="4098" width="20.44140625" style="30" customWidth="1"/>
    <col min="4099" max="4099" width="5" style="30" bestFit="1" customWidth="1"/>
    <col min="4100" max="4100" width="4.77734375" style="30" bestFit="1" customWidth="1"/>
    <col min="4101" max="4101" width="12.44140625" style="30" bestFit="1" customWidth="1"/>
    <col min="4102" max="4103" width="14.21875" style="30" bestFit="1" customWidth="1"/>
    <col min="4104" max="4104" width="15.21875" style="30" bestFit="1" customWidth="1"/>
    <col min="4105" max="4352" width="8.77734375" style="30"/>
    <col min="4353" max="4353" width="5.21875" style="30" bestFit="1" customWidth="1"/>
    <col min="4354" max="4354" width="20.44140625" style="30" customWidth="1"/>
    <col min="4355" max="4355" width="5" style="30" bestFit="1" customWidth="1"/>
    <col min="4356" max="4356" width="4.77734375" style="30" bestFit="1" customWidth="1"/>
    <col min="4357" max="4357" width="12.44140625" style="30" bestFit="1" customWidth="1"/>
    <col min="4358" max="4359" width="14.21875" style="30" bestFit="1" customWidth="1"/>
    <col min="4360" max="4360" width="15.21875" style="30" bestFit="1" customWidth="1"/>
    <col min="4361" max="4608" width="8.77734375" style="30"/>
    <col min="4609" max="4609" width="5.21875" style="30" bestFit="1" customWidth="1"/>
    <col min="4610" max="4610" width="20.44140625" style="30" customWidth="1"/>
    <col min="4611" max="4611" width="5" style="30" bestFit="1" customWidth="1"/>
    <col min="4612" max="4612" width="4.77734375" style="30" bestFit="1" customWidth="1"/>
    <col min="4613" max="4613" width="12.44140625" style="30" bestFit="1" customWidth="1"/>
    <col min="4614" max="4615" width="14.21875" style="30" bestFit="1" customWidth="1"/>
    <col min="4616" max="4616" width="15.21875" style="30" bestFit="1" customWidth="1"/>
    <col min="4617" max="4864" width="8.77734375" style="30"/>
    <col min="4865" max="4865" width="5.21875" style="30" bestFit="1" customWidth="1"/>
    <col min="4866" max="4866" width="20.44140625" style="30" customWidth="1"/>
    <col min="4867" max="4867" width="5" style="30" bestFit="1" customWidth="1"/>
    <col min="4868" max="4868" width="4.77734375" style="30" bestFit="1" customWidth="1"/>
    <col min="4869" max="4869" width="12.44140625" style="30" bestFit="1" customWidth="1"/>
    <col min="4870" max="4871" width="14.21875" style="30" bestFit="1" customWidth="1"/>
    <col min="4872" max="4872" width="15.21875" style="30" bestFit="1" customWidth="1"/>
    <col min="4873" max="5120" width="8.77734375" style="30"/>
    <col min="5121" max="5121" width="5.21875" style="30" bestFit="1" customWidth="1"/>
    <col min="5122" max="5122" width="20.44140625" style="30" customWidth="1"/>
    <col min="5123" max="5123" width="5" style="30" bestFit="1" customWidth="1"/>
    <col min="5124" max="5124" width="4.77734375" style="30" bestFit="1" customWidth="1"/>
    <col min="5125" max="5125" width="12.44140625" style="30" bestFit="1" customWidth="1"/>
    <col min="5126" max="5127" width="14.21875" style="30" bestFit="1" customWidth="1"/>
    <col min="5128" max="5128" width="15.21875" style="30" bestFit="1" customWidth="1"/>
    <col min="5129" max="5376" width="8.77734375" style="30"/>
    <col min="5377" max="5377" width="5.21875" style="30" bestFit="1" customWidth="1"/>
    <col min="5378" max="5378" width="20.44140625" style="30" customWidth="1"/>
    <col min="5379" max="5379" width="5" style="30" bestFit="1" customWidth="1"/>
    <col min="5380" max="5380" width="4.77734375" style="30" bestFit="1" customWidth="1"/>
    <col min="5381" max="5381" width="12.44140625" style="30" bestFit="1" customWidth="1"/>
    <col min="5382" max="5383" width="14.21875" style="30" bestFit="1" customWidth="1"/>
    <col min="5384" max="5384" width="15.21875" style="30" bestFit="1" customWidth="1"/>
    <col min="5385" max="5632" width="8.77734375" style="30"/>
    <col min="5633" max="5633" width="5.21875" style="30" bestFit="1" customWidth="1"/>
    <col min="5634" max="5634" width="20.44140625" style="30" customWidth="1"/>
    <col min="5635" max="5635" width="5" style="30" bestFit="1" customWidth="1"/>
    <col min="5636" max="5636" width="4.77734375" style="30" bestFit="1" customWidth="1"/>
    <col min="5637" max="5637" width="12.44140625" style="30" bestFit="1" customWidth="1"/>
    <col min="5638" max="5639" width="14.21875" style="30" bestFit="1" customWidth="1"/>
    <col min="5640" max="5640" width="15.21875" style="30" bestFit="1" customWidth="1"/>
    <col min="5641" max="5888" width="8.77734375" style="30"/>
    <col min="5889" max="5889" width="5.21875" style="30" bestFit="1" customWidth="1"/>
    <col min="5890" max="5890" width="20.44140625" style="30" customWidth="1"/>
    <col min="5891" max="5891" width="5" style="30" bestFit="1" customWidth="1"/>
    <col min="5892" max="5892" width="4.77734375" style="30" bestFit="1" customWidth="1"/>
    <col min="5893" max="5893" width="12.44140625" style="30" bestFit="1" customWidth="1"/>
    <col min="5894" max="5895" width="14.21875" style="30" bestFit="1" customWidth="1"/>
    <col min="5896" max="5896" width="15.21875" style="30" bestFit="1" customWidth="1"/>
    <col min="5897" max="6144" width="8.77734375" style="30"/>
    <col min="6145" max="6145" width="5.21875" style="30" bestFit="1" customWidth="1"/>
    <col min="6146" max="6146" width="20.44140625" style="30" customWidth="1"/>
    <col min="6147" max="6147" width="5" style="30" bestFit="1" customWidth="1"/>
    <col min="6148" max="6148" width="4.77734375" style="30" bestFit="1" customWidth="1"/>
    <col min="6149" max="6149" width="12.44140625" style="30" bestFit="1" customWidth="1"/>
    <col min="6150" max="6151" width="14.21875" style="30" bestFit="1" customWidth="1"/>
    <col min="6152" max="6152" width="15.21875" style="30" bestFit="1" customWidth="1"/>
    <col min="6153" max="6400" width="8.77734375" style="30"/>
    <col min="6401" max="6401" width="5.21875" style="30" bestFit="1" customWidth="1"/>
    <col min="6402" max="6402" width="20.44140625" style="30" customWidth="1"/>
    <col min="6403" max="6403" width="5" style="30" bestFit="1" customWidth="1"/>
    <col min="6404" max="6404" width="4.77734375" style="30" bestFit="1" customWidth="1"/>
    <col min="6405" max="6405" width="12.44140625" style="30" bestFit="1" customWidth="1"/>
    <col min="6406" max="6407" width="14.21875" style="30" bestFit="1" customWidth="1"/>
    <col min="6408" max="6408" width="15.21875" style="30" bestFit="1" customWidth="1"/>
    <col min="6409" max="6656" width="8.77734375" style="30"/>
    <col min="6657" max="6657" width="5.21875" style="30" bestFit="1" customWidth="1"/>
    <col min="6658" max="6658" width="20.44140625" style="30" customWidth="1"/>
    <col min="6659" max="6659" width="5" style="30" bestFit="1" customWidth="1"/>
    <col min="6660" max="6660" width="4.77734375" style="30" bestFit="1" customWidth="1"/>
    <col min="6661" max="6661" width="12.44140625" style="30" bestFit="1" customWidth="1"/>
    <col min="6662" max="6663" width="14.21875" style="30" bestFit="1" customWidth="1"/>
    <col min="6664" max="6664" width="15.21875" style="30" bestFit="1" customWidth="1"/>
    <col min="6665" max="6912" width="8.77734375" style="30"/>
    <col min="6913" max="6913" width="5.21875" style="30" bestFit="1" customWidth="1"/>
    <col min="6914" max="6914" width="20.44140625" style="30" customWidth="1"/>
    <col min="6915" max="6915" width="5" style="30" bestFit="1" customWidth="1"/>
    <col min="6916" max="6916" width="4.77734375" style="30" bestFit="1" customWidth="1"/>
    <col min="6917" max="6917" width="12.44140625" style="30" bestFit="1" customWidth="1"/>
    <col min="6918" max="6919" width="14.21875" style="30" bestFit="1" customWidth="1"/>
    <col min="6920" max="6920" width="15.21875" style="30" bestFit="1" customWidth="1"/>
    <col min="6921" max="7168" width="8.77734375" style="30"/>
    <col min="7169" max="7169" width="5.21875" style="30" bestFit="1" customWidth="1"/>
    <col min="7170" max="7170" width="20.44140625" style="30" customWidth="1"/>
    <col min="7171" max="7171" width="5" style="30" bestFit="1" customWidth="1"/>
    <col min="7172" max="7172" width="4.77734375" style="30" bestFit="1" customWidth="1"/>
    <col min="7173" max="7173" width="12.44140625" style="30" bestFit="1" customWidth="1"/>
    <col min="7174" max="7175" width="14.21875" style="30" bestFit="1" customWidth="1"/>
    <col min="7176" max="7176" width="15.21875" style="30" bestFit="1" customWidth="1"/>
    <col min="7177" max="7424" width="8.77734375" style="30"/>
    <col min="7425" max="7425" width="5.21875" style="30" bestFit="1" customWidth="1"/>
    <col min="7426" max="7426" width="20.44140625" style="30" customWidth="1"/>
    <col min="7427" max="7427" width="5" style="30" bestFit="1" customWidth="1"/>
    <col min="7428" max="7428" width="4.77734375" style="30" bestFit="1" customWidth="1"/>
    <col min="7429" max="7429" width="12.44140625" style="30" bestFit="1" customWidth="1"/>
    <col min="7430" max="7431" width="14.21875" style="30" bestFit="1" customWidth="1"/>
    <col min="7432" max="7432" width="15.21875" style="30" bestFit="1" customWidth="1"/>
    <col min="7433" max="7680" width="8.77734375" style="30"/>
    <col min="7681" max="7681" width="5.21875" style="30" bestFit="1" customWidth="1"/>
    <col min="7682" max="7682" width="20.44140625" style="30" customWidth="1"/>
    <col min="7683" max="7683" width="5" style="30" bestFit="1" customWidth="1"/>
    <col min="7684" max="7684" width="4.77734375" style="30" bestFit="1" customWidth="1"/>
    <col min="7685" max="7685" width="12.44140625" style="30" bestFit="1" customWidth="1"/>
    <col min="7686" max="7687" width="14.21875" style="30" bestFit="1" customWidth="1"/>
    <col min="7688" max="7688" width="15.21875" style="30" bestFit="1" customWidth="1"/>
    <col min="7689" max="7936" width="8.77734375" style="30"/>
    <col min="7937" max="7937" width="5.21875" style="30" bestFit="1" customWidth="1"/>
    <col min="7938" max="7938" width="20.44140625" style="30" customWidth="1"/>
    <col min="7939" max="7939" width="5" style="30" bestFit="1" customWidth="1"/>
    <col min="7940" max="7940" width="4.77734375" style="30" bestFit="1" customWidth="1"/>
    <col min="7941" max="7941" width="12.44140625" style="30" bestFit="1" customWidth="1"/>
    <col min="7942" max="7943" width="14.21875" style="30" bestFit="1" customWidth="1"/>
    <col min="7944" max="7944" width="15.21875" style="30" bestFit="1" customWidth="1"/>
    <col min="7945" max="8192" width="8.77734375" style="30"/>
    <col min="8193" max="8193" width="5.21875" style="30" bestFit="1" customWidth="1"/>
    <col min="8194" max="8194" width="20.44140625" style="30" customWidth="1"/>
    <col min="8195" max="8195" width="5" style="30" bestFit="1" customWidth="1"/>
    <col min="8196" max="8196" width="4.77734375" style="30" bestFit="1" customWidth="1"/>
    <col min="8197" max="8197" width="12.44140625" style="30" bestFit="1" customWidth="1"/>
    <col min="8198" max="8199" width="14.21875" style="30" bestFit="1" customWidth="1"/>
    <col min="8200" max="8200" width="15.21875" style="30" bestFit="1" customWidth="1"/>
    <col min="8201" max="8448" width="8.77734375" style="30"/>
    <col min="8449" max="8449" width="5.21875" style="30" bestFit="1" customWidth="1"/>
    <col min="8450" max="8450" width="20.44140625" style="30" customWidth="1"/>
    <col min="8451" max="8451" width="5" style="30" bestFit="1" customWidth="1"/>
    <col min="8452" max="8452" width="4.77734375" style="30" bestFit="1" customWidth="1"/>
    <col min="8453" max="8453" width="12.44140625" style="30" bestFit="1" customWidth="1"/>
    <col min="8454" max="8455" width="14.21875" style="30" bestFit="1" customWidth="1"/>
    <col min="8456" max="8456" width="15.21875" style="30" bestFit="1" customWidth="1"/>
    <col min="8457" max="8704" width="8.77734375" style="30"/>
    <col min="8705" max="8705" width="5.21875" style="30" bestFit="1" customWidth="1"/>
    <col min="8706" max="8706" width="20.44140625" style="30" customWidth="1"/>
    <col min="8707" max="8707" width="5" style="30" bestFit="1" customWidth="1"/>
    <col min="8708" max="8708" width="4.77734375" style="30" bestFit="1" customWidth="1"/>
    <col min="8709" max="8709" width="12.44140625" style="30" bestFit="1" customWidth="1"/>
    <col min="8710" max="8711" width="14.21875" style="30" bestFit="1" customWidth="1"/>
    <col min="8712" max="8712" width="15.21875" style="30" bestFit="1" customWidth="1"/>
    <col min="8713" max="8960" width="8.77734375" style="30"/>
    <col min="8961" max="8961" width="5.21875" style="30" bestFit="1" customWidth="1"/>
    <col min="8962" max="8962" width="20.44140625" style="30" customWidth="1"/>
    <col min="8963" max="8963" width="5" style="30" bestFit="1" customWidth="1"/>
    <col min="8964" max="8964" width="4.77734375" style="30" bestFit="1" customWidth="1"/>
    <col min="8965" max="8965" width="12.44140625" style="30" bestFit="1" customWidth="1"/>
    <col min="8966" max="8967" width="14.21875" style="30" bestFit="1" customWidth="1"/>
    <col min="8968" max="8968" width="15.21875" style="30" bestFit="1" customWidth="1"/>
    <col min="8969" max="9216" width="8.77734375" style="30"/>
    <col min="9217" max="9217" width="5.21875" style="30" bestFit="1" customWidth="1"/>
    <col min="9218" max="9218" width="20.44140625" style="30" customWidth="1"/>
    <col min="9219" max="9219" width="5" style="30" bestFit="1" customWidth="1"/>
    <col min="9220" max="9220" width="4.77734375" style="30" bestFit="1" customWidth="1"/>
    <col min="9221" max="9221" width="12.44140625" style="30" bestFit="1" customWidth="1"/>
    <col min="9222" max="9223" width="14.21875" style="30" bestFit="1" customWidth="1"/>
    <col min="9224" max="9224" width="15.21875" style="30" bestFit="1" customWidth="1"/>
    <col min="9225" max="9472" width="8.77734375" style="30"/>
    <col min="9473" max="9473" width="5.21875" style="30" bestFit="1" customWidth="1"/>
    <col min="9474" max="9474" width="20.44140625" style="30" customWidth="1"/>
    <col min="9475" max="9475" width="5" style="30" bestFit="1" customWidth="1"/>
    <col min="9476" max="9476" width="4.77734375" style="30" bestFit="1" customWidth="1"/>
    <col min="9477" max="9477" width="12.44140625" style="30" bestFit="1" customWidth="1"/>
    <col min="9478" max="9479" width="14.21875" style="30" bestFit="1" customWidth="1"/>
    <col min="9480" max="9480" width="15.21875" style="30" bestFit="1" customWidth="1"/>
    <col min="9481" max="9728" width="8.77734375" style="30"/>
    <col min="9729" max="9729" width="5.21875" style="30" bestFit="1" customWidth="1"/>
    <col min="9730" max="9730" width="20.44140625" style="30" customWidth="1"/>
    <col min="9731" max="9731" width="5" style="30" bestFit="1" customWidth="1"/>
    <col min="9732" max="9732" width="4.77734375" style="30" bestFit="1" customWidth="1"/>
    <col min="9733" max="9733" width="12.44140625" style="30" bestFit="1" customWidth="1"/>
    <col min="9734" max="9735" width="14.21875" style="30" bestFit="1" customWidth="1"/>
    <col min="9736" max="9736" width="15.21875" style="30" bestFit="1" customWidth="1"/>
    <col min="9737" max="9984" width="8.77734375" style="30"/>
    <col min="9985" max="9985" width="5.21875" style="30" bestFit="1" customWidth="1"/>
    <col min="9986" max="9986" width="20.44140625" style="30" customWidth="1"/>
    <col min="9987" max="9987" width="5" style="30" bestFit="1" customWidth="1"/>
    <col min="9988" max="9988" width="4.77734375" style="30" bestFit="1" customWidth="1"/>
    <col min="9989" max="9989" width="12.44140625" style="30" bestFit="1" customWidth="1"/>
    <col min="9990" max="9991" width="14.21875" style="30" bestFit="1" customWidth="1"/>
    <col min="9992" max="9992" width="15.21875" style="30" bestFit="1" customWidth="1"/>
    <col min="9993" max="10240" width="8.77734375" style="30"/>
    <col min="10241" max="10241" width="5.21875" style="30" bestFit="1" customWidth="1"/>
    <col min="10242" max="10242" width="20.44140625" style="30" customWidth="1"/>
    <col min="10243" max="10243" width="5" style="30" bestFit="1" customWidth="1"/>
    <col min="10244" max="10244" width="4.77734375" style="30" bestFit="1" customWidth="1"/>
    <col min="10245" max="10245" width="12.44140625" style="30" bestFit="1" customWidth="1"/>
    <col min="10246" max="10247" width="14.21875" style="30" bestFit="1" customWidth="1"/>
    <col min="10248" max="10248" width="15.21875" style="30" bestFit="1" customWidth="1"/>
    <col min="10249" max="10496" width="8.77734375" style="30"/>
    <col min="10497" max="10497" width="5.21875" style="30" bestFit="1" customWidth="1"/>
    <col min="10498" max="10498" width="20.44140625" style="30" customWidth="1"/>
    <col min="10499" max="10499" width="5" style="30" bestFit="1" customWidth="1"/>
    <col min="10500" max="10500" width="4.77734375" style="30" bestFit="1" customWidth="1"/>
    <col min="10501" max="10501" width="12.44140625" style="30" bestFit="1" customWidth="1"/>
    <col min="10502" max="10503" width="14.21875" style="30" bestFit="1" customWidth="1"/>
    <col min="10504" max="10504" width="15.21875" style="30" bestFit="1" customWidth="1"/>
    <col min="10505" max="10752" width="8.77734375" style="30"/>
    <col min="10753" max="10753" width="5.21875" style="30" bestFit="1" customWidth="1"/>
    <col min="10754" max="10754" width="20.44140625" style="30" customWidth="1"/>
    <col min="10755" max="10755" width="5" style="30" bestFit="1" customWidth="1"/>
    <col min="10756" max="10756" width="4.77734375" style="30" bestFit="1" customWidth="1"/>
    <col min="10757" max="10757" width="12.44140625" style="30" bestFit="1" customWidth="1"/>
    <col min="10758" max="10759" width="14.21875" style="30" bestFit="1" customWidth="1"/>
    <col min="10760" max="10760" width="15.21875" style="30" bestFit="1" customWidth="1"/>
    <col min="10761" max="11008" width="8.77734375" style="30"/>
    <col min="11009" max="11009" width="5.21875" style="30" bestFit="1" customWidth="1"/>
    <col min="11010" max="11010" width="20.44140625" style="30" customWidth="1"/>
    <col min="11011" max="11011" width="5" style="30" bestFit="1" customWidth="1"/>
    <col min="11012" max="11012" width="4.77734375" style="30" bestFit="1" customWidth="1"/>
    <col min="11013" max="11013" width="12.44140625" style="30" bestFit="1" customWidth="1"/>
    <col min="11014" max="11015" width="14.21875" style="30" bestFit="1" customWidth="1"/>
    <col min="11016" max="11016" width="15.21875" style="30" bestFit="1" customWidth="1"/>
    <col min="11017" max="11264" width="8.77734375" style="30"/>
    <col min="11265" max="11265" width="5.21875" style="30" bestFit="1" customWidth="1"/>
    <col min="11266" max="11266" width="20.44140625" style="30" customWidth="1"/>
    <col min="11267" max="11267" width="5" style="30" bestFit="1" customWidth="1"/>
    <col min="11268" max="11268" width="4.77734375" style="30" bestFit="1" customWidth="1"/>
    <col min="11269" max="11269" width="12.44140625" style="30" bestFit="1" customWidth="1"/>
    <col min="11270" max="11271" width="14.21875" style="30" bestFit="1" customWidth="1"/>
    <col min="11272" max="11272" width="15.21875" style="30" bestFit="1" customWidth="1"/>
    <col min="11273" max="11520" width="8.77734375" style="30"/>
    <col min="11521" max="11521" width="5.21875" style="30" bestFit="1" customWidth="1"/>
    <col min="11522" max="11522" width="20.44140625" style="30" customWidth="1"/>
    <col min="11523" max="11523" width="5" style="30" bestFit="1" customWidth="1"/>
    <col min="11524" max="11524" width="4.77734375" style="30" bestFit="1" customWidth="1"/>
    <col min="11525" max="11525" width="12.44140625" style="30" bestFit="1" customWidth="1"/>
    <col min="11526" max="11527" width="14.21875" style="30" bestFit="1" customWidth="1"/>
    <col min="11528" max="11528" width="15.21875" style="30" bestFit="1" customWidth="1"/>
    <col min="11529" max="11776" width="8.77734375" style="30"/>
    <col min="11777" max="11777" width="5.21875" style="30" bestFit="1" customWidth="1"/>
    <col min="11778" max="11778" width="20.44140625" style="30" customWidth="1"/>
    <col min="11779" max="11779" width="5" style="30" bestFit="1" customWidth="1"/>
    <col min="11780" max="11780" width="4.77734375" style="30" bestFit="1" customWidth="1"/>
    <col min="11781" max="11781" width="12.44140625" style="30" bestFit="1" customWidth="1"/>
    <col min="11782" max="11783" width="14.21875" style="30" bestFit="1" customWidth="1"/>
    <col min="11784" max="11784" width="15.21875" style="30" bestFit="1" customWidth="1"/>
    <col min="11785" max="12032" width="8.77734375" style="30"/>
    <col min="12033" max="12033" width="5.21875" style="30" bestFit="1" customWidth="1"/>
    <col min="12034" max="12034" width="20.44140625" style="30" customWidth="1"/>
    <col min="12035" max="12035" width="5" style="30" bestFit="1" customWidth="1"/>
    <col min="12036" max="12036" width="4.77734375" style="30" bestFit="1" customWidth="1"/>
    <col min="12037" max="12037" width="12.44140625" style="30" bestFit="1" customWidth="1"/>
    <col min="12038" max="12039" width="14.21875" style="30" bestFit="1" customWidth="1"/>
    <col min="12040" max="12040" width="15.21875" style="30" bestFit="1" customWidth="1"/>
    <col min="12041" max="12288" width="8.77734375" style="30"/>
    <col min="12289" max="12289" width="5.21875" style="30" bestFit="1" customWidth="1"/>
    <col min="12290" max="12290" width="20.44140625" style="30" customWidth="1"/>
    <col min="12291" max="12291" width="5" style="30" bestFit="1" customWidth="1"/>
    <col min="12292" max="12292" width="4.77734375" style="30" bestFit="1" customWidth="1"/>
    <col min="12293" max="12293" width="12.44140625" style="30" bestFit="1" customWidth="1"/>
    <col min="12294" max="12295" width="14.21875" style="30" bestFit="1" customWidth="1"/>
    <col min="12296" max="12296" width="15.21875" style="30" bestFit="1" customWidth="1"/>
    <col min="12297" max="12544" width="8.77734375" style="30"/>
    <col min="12545" max="12545" width="5.21875" style="30" bestFit="1" customWidth="1"/>
    <col min="12546" max="12546" width="20.44140625" style="30" customWidth="1"/>
    <col min="12547" max="12547" width="5" style="30" bestFit="1" customWidth="1"/>
    <col min="12548" max="12548" width="4.77734375" style="30" bestFit="1" customWidth="1"/>
    <col min="12549" max="12549" width="12.44140625" style="30" bestFit="1" customWidth="1"/>
    <col min="12550" max="12551" width="14.21875" style="30" bestFit="1" customWidth="1"/>
    <col min="12552" max="12552" width="15.21875" style="30" bestFit="1" customWidth="1"/>
    <col min="12553" max="12800" width="8.77734375" style="30"/>
    <col min="12801" max="12801" width="5.21875" style="30" bestFit="1" customWidth="1"/>
    <col min="12802" max="12802" width="20.44140625" style="30" customWidth="1"/>
    <col min="12803" max="12803" width="5" style="30" bestFit="1" customWidth="1"/>
    <col min="12804" max="12804" width="4.77734375" style="30" bestFit="1" customWidth="1"/>
    <col min="12805" max="12805" width="12.44140625" style="30" bestFit="1" customWidth="1"/>
    <col min="12806" max="12807" width="14.21875" style="30" bestFit="1" customWidth="1"/>
    <col min="12808" max="12808" width="15.21875" style="30" bestFit="1" customWidth="1"/>
    <col min="12809" max="13056" width="8.77734375" style="30"/>
    <col min="13057" max="13057" width="5.21875" style="30" bestFit="1" customWidth="1"/>
    <col min="13058" max="13058" width="20.44140625" style="30" customWidth="1"/>
    <col min="13059" max="13059" width="5" style="30" bestFit="1" customWidth="1"/>
    <col min="13060" max="13060" width="4.77734375" style="30" bestFit="1" customWidth="1"/>
    <col min="13061" max="13061" width="12.44140625" style="30" bestFit="1" customWidth="1"/>
    <col min="13062" max="13063" width="14.21875" style="30" bestFit="1" customWidth="1"/>
    <col min="13064" max="13064" width="15.21875" style="30" bestFit="1" customWidth="1"/>
    <col min="13065" max="13312" width="8.77734375" style="30"/>
    <col min="13313" max="13313" width="5.21875" style="30" bestFit="1" customWidth="1"/>
    <col min="13314" max="13314" width="20.44140625" style="30" customWidth="1"/>
    <col min="13315" max="13315" width="5" style="30" bestFit="1" customWidth="1"/>
    <col min="13316" max="13316" width="4.77734375" style="30" bestFit="1" customWidth="1"/>
    <col min="13317" max="13317" width="12.44140625" style="30" bestFit="1" customWidth="1"/>
    <col min="13318" max="13319" width="14.21875" style="30" bestFit="1" customWidth="1"/>
    <col min="13320" max="13320" width="15.21875" style="30" bestFit="1" customWidth="1"/>
    <col min="13321" max="13568" width="8.77734375" style="30"/>
    <col min="13569" max="13569" width="5.21875" style="30" bestFit="1" customWidth="1"/>
    <col min="13570" max="13570" width="20.44140625" style="30" customWidth="1"/>
    <col min="13571" max="13571" width="5" style="30" bestFit="1" customWidth="1"/>
    <col min="13572" max="13572" width="4.77734375" style="30" bestFit="1" customWidth="1"/>
    <col min="13573" max="13573" width="12.44140625" style="30" bestFit="1" customWidth="1"/>
    <col min="13574" max="13575" width="14.21875" style="30" bestFit="1" customWidth="1"/>
    <col min="13576" max="13576" width="15.21875" style="30" bestFit="1" customWidth="1"/>
    <col min="13577" max="13824" width="8.77734375" style="30"/>
    <col min="13825" max="13825" width="5.21875" style="30" bestFit="1" customWidth="1"/>
    <col min="13826" max="13826" width="20.44140625" style="30" customWidth="1"/>
    <col min="13827" max="13827" width="5" style="30" bestFit="1" customWidth="1"/>
    <col min="13828" max="13828" width="4.77734375" style="30" bestFit="1" customWidth="1"/>
    <col min="13829" max="13829" width="12.44140625" style="30" bestFit="1" customWidth="1"/>
    <col min="13830" max="13831" width="14.21875" style="30" bestFit="1" customWidth="1"/>
    <col min="13832" max="13832" width="15.21875" style="30" bestFit="1" customWidth="1"/>
    <col min="13833" max="14080" width="8.77734375" style="30"/>
    <col min="14081" max="14081" width="5.21875" style="30" bestFit="1" customWidth="1"/>
    <col min="14082" max="14082" width="20.44140625" style="30" customWidth="1"/>
    <col min="14083" max="14083" width="5" style="30" bestFit="1" customWidth="1"/>
    <col min="14084" max="14084" width="4.77734375" style="30" bestFit="1" customWidth="1"/>
    <col min="14085" max="14085" width="12.44140625" style="30" bestFit="1" customWidth="1"/>
    <col min="14086" max="14087" width="14.21875" style="30" bestFit="1" customWidth="1"/>
    <col min="14088" max="14088" width="15.21875" style="30" bestFit="1" customWidth="1"/>
    <col min="14089" max="14336" width="8.77734375" style="30"/>
    <col min="14337" max="14337" width="5.21875" style="30" bestFit="1" customWidth="1"/>
    <col min="14338" max="14338" width="20.44140625" style="30" customWidth="1"/>
    <col min="14339" max="14339" width="5" style="30" bestFit="1" customWidth="1"/>
    <col min="14340" max="14340" width="4.77734375" style="30" bestFit="1" customWidth="1"/>
    <col min="14341" max="14341" width="12.44140625" style="30" bestFit="1" customWidth="1"/>
    <col min="14342" max="14343" width="14.21875" style="30" bestFit="1" customWidth="1"/>
    <col min="14344" max="14344" width="15.21875" style="30" bestFit="1" customWidth="1"/>
    <col min="14345" max="14592" width="8.77734375" style="30"/>
    <col min="14593" max="14593" width="5.21875" style="30" bestFit="1" customWidth="1"/>
    <col min="14594" max="14594" width="20.44140625" style="30" customWidth="1"/>
    <col min="14595" max="14595" width="5" style="30" bestFit="1" customWidth="1"/>
    <col min="14596" max="14596" width="4.77734375" style="30" bestFit="1" customWidth="1"/>
    <col min="14597" max="14597" width="12.44140625" style="30" bestFit="1" customWidth="1"/>
    <col min="14598" max="14599" width="14.21875" style="30" bestFit="1" customWidth="1"/>
    <col min="14600" max="14600" width="15.21875" style="30" bestFit="1" customWidth="1"/>
    <col min="14601" max="14848" width="8.77734375" style="30"/>
    <col min="14849" max="14849" width="5.21875" style="30" bestFit="1" customWidth="1"/>
    <col min="14850" max="14850" width="20.44140625" style="30" customWidth="1"/>
    <col min="14851" max="14851" width="5" style="30" bestFit="1" customWidth="1"/>
    <col min="14852" max="14852" width="4.77734375" style="30" bestFit="1" customWidth="1"/>
    <col min="14853" max="14853" width="12.44140625" style="30" bestFit="1" customWidth="1"/>
    <col min="14854" max="14855" width="14.21875" style="30" bestFit="1" customWidth="1"/>
    <col min="14856" max="14856" width="15.21875" style="30" bestFit="1" customWidth="1"/>
    <col min="14857" max="15104" width="8.77734375" style="30"/>
    <col min="15105" max="15105" width="5.21875" style="30" bestFit="1" customWidth="1"/>
    <col min="15106" max="15106" width="20.44140625" style="30" customWidth="1"/>
    <col min="15107" max="15107" width="5" style="30" bestFit="1" customWidth="1"/>
    <col min="15108" max="15108" width="4.77734375" style="30" bestFit="1" customWidth="1"/>
    <col min="15109" max="15109" width="12.44140625" style="30" bestFit="1" customWidth="1"/>
    <col min="15110" max="15111" width="14.21875" style="30" bestFit="1" customWidth="1"/>
    <col min="15112" max="15112" width="15.21875" style="30" bestFit="1" customWidth="1"/>
    <col min="15113" max="15360" width="8.77734375" style="30"/>
    <col min="15361" max="15361" width="5.21875" style="30" bestFit="1" customWidth="1"/>
    <col min="15362" max="15362" width="20.44140625" style="30" customWidth="1"/>
    <col min="15363" max="15363" width="5" style="30" bestFit="1" customWidth="1"/>
    <col min="15364" max="15364" width="4.77734375" style="30" bestFit="1" customWidth="1"/>
    <col min="15365" max="15365" width="12.44140625" style="30" bestFit="1" customWidth="1"/>
    <col min="15366" max="15367" width="14.21875" style="30" bestFit="1" customWidth="1"/>
    <col min="15368" max="15368" width="15.21875" style="30" bestFit="1" customWidth="1"/>
    <col min="15369" max="15616" width="8.77734375" style="30"/>
    <col min="15617" max="15617" width="5.21875" style="30" bestFit="1" customWidth="1"/>
    <col min="15618" max="15618" width="20.44140625" style="30" customWidth="1"/>
    <col min="15619" max="15619" width="5" style="30" bestFit="1" customWidth="1"/>
    <col min="15620" max="15620" width="4.77734375" style="30" bestFit="1" customWidth="1"/>
    <col min="15621" max="15621" width="12.44140625" style="30" bestFit="1" customWidth="1"/>
    <col min="15622" max="15623" width="14.21875" style="30" bestFit="1" customWidth="1"/>
    <col min="15624" max="15624" width="15.21875" style="30" bestFit="1" customWidth="1"/>
    <col min="15625" max="15872" width="8.77734375" style="30"/>
    <col min="15873" max="15873" width="5.21875" style="30" bestFit="1" customWidth="1"/>
    <col min="15874" max="15874" width="20.44140625" style="30" customWidth="1"/>
    <col min="15875" max="15875" width="5" style="30" bestFit="1" customWidth="1"/>
    <col min="15876" max="15876" width="4.77734375" style="30" bestFit="1" customWidth="1"/>
    <col min="15877" max="15877" width="12.44140625" style="30" bestFit="1" customWidth="1"/>
    <col min="15878" max="15879" width="14.21875" style="30" bestFit="1" customWidth="1"/>
    <col min="15880" max="15880" width="15.21875" style="30" bestFit="1" customWidth="1"/>
    <col min="15881" max="16128" width="8.77734375" style="30"/>
    <col min="16129" max="16129" width="5.21875" style="30" bestFit="1" customWidth="1"/>
    <col min="16130" max="16130" width="20.44140625" style="30" customWidth="1"/>
    <col min="16131" max="16131" width="5" style="30" bestFit="1" customWidth="1"/>
    <col min="16132" max="16132" width="4.77734375" style="30" bestFit="1" customWidth="1"/>
    <col min="16133" max="16133" width="12.44140625" style="30" bestFit="1" customWidth="1"/>
    <col min="16134" max="16135" width="14.21875" style="30" bestFit="1" customWidth="1"/>
    <col min="16136" max="16136" width="15.21875" style="30" bestFit="1" customWidth="1"/>
    <col min="16137" max="16384" width="8.77734375" style="30"/>
  </cols>
  <sheetData>
    <row r="1" spans="1:8" s="2" customFormat="1" ht="15.6">
      <c r="A1" s="166" t="s">
        <v>2</v>
      </c>
      <c r="B1" s="166"/>
      <c r="C1" s="166"/>
      <c r="D1" s="166"/>
      <c r="E1" s="166"/>
      <c r="F1" s="166"/>
      <c r="G1" s="166"/>
      <c r="H1" s="166"/>
    </row>
    <row r="2" spans="1:8" s="2" customFormat="1" ht="15.6">
      <c r="A2" s="167" t="s">
        <v>566</v>
      </c>
      <c r="B2" s="167"/>
      <c r="C2" s="167"/>
      <c r="D2" s="167"/>
      <c r="E2" s="167"/>
      <c r="F2" s="167"/>
      <c r="G2" s="167"/>
      <c r="H2" s="167"/>
    </row>
    <row r="3" spans="1:8" s="2" customFormat="1" ht="15.6">
      <c r="A3" s="167" t="s">
        <v>568</v>
      </c>
      <c r="B3" s="167"/>
      <c r="C3" s="167"/>
      <c r="D3" s="167"/>
      <c r="E3" s="167"/>
      <c r="F3" s="167"/>
      <c r="G3" s="167"/>
      <c r="H3" s="167"/>
    </row>
    <row r="4" spans="1:8" s="2" customFormat="1" ht="15.6">
      <c r="A4" s="168" t="s">
        <v>583</v>
      </c>
      <c r="B4" s="168"/>
      <c r="C4" s="168"/>
      <c r="D4" s="168"/>
      <c r="E4" s="168"/>
      <c r="F4" s="168"/>
      <c r="G4" s="168"/>
      <c r="H4" s="168"/>
    </row>
    <row r="5" spans="1:8">
      <c r="A5" s="173"/>
      <c r="B5" s="174"/>
      <c r="C5" s="174"/>
      <c r="D5" s="174"/>
      <c r="E5" s="174"/>
      <c r="F5" s="174"/>
      <c r="G5" s="174"/>
      <c r="H5" s="175"/>
    </row>
    <row r="6" spans="1:8">
      <c r="A6" s="54" t="s">
        <v>4</v>
      </c>
      <c r="B6" s="55" t="s">
        <v>5</v>
      </c>
      <c r="C6" s="69"/>
      <c r="D6" s="69"/>
      <c r="E6" s="70" t="s">
        <v>22</v>
      </c>
      <c r="F6" s="70" t="s">
        <v>117</v>
      </c>
      <c r="G6" s="179" t="s">
        <v>25</v>
      </c>
      <c r="H6" s="179" t="s">
        <v>25</v>
      </c>
    </row>
    <row r="7" spans="1:8">
      <c r="A7" s="54"/>
      <c r="B7" s="56"/>
      <c r="C7" s="69" t="s">
        <v>22</v>
      </c>
      <c r="D7" s="69" t="s">
        <v>118</v>
      </c>
      <c r="E7" s="70" t="s">
        <v>98</v>
      </c>
      <c r="F7" s="70" t="s">
        <v>99</v>
      </c>
      <c r="G7" s="179" t="s">
        <v>98</v>
      </c>
      <c r="H7" s="179" t="s">
        <v>99</v>
      </c>
    </row>
    <row r="8" spans="1:8" ht="24">
      <c r="A8" s="57">
        <v>2</v>
      </c>
      <c r="B8" s="58" t="s">
        <v>119</v>
      </c>
      <c r="C8" s="71"/>
      <c r="D8" s="71"/>
    </row>
    <row r="9" spans="1:8" ht="34.200000000000003">
      <c r="A9" s="59">
        <v>2.1</v>
      </c>
      <c r="B9" s="60" t="s">
        <v>235</v>
      </c>
      <c r="C9" s="73" t="s">
        <v>121</v>
      </c>
      <c r="D9" s="73">
        <v>1</v>
      </c>
      <c r="G9" s="177">
        <f>+E9*D9</f>
        <v>0</v>
      </c>
      <c r="H9" s="177">
        <f>+F9*D9</f>
        <v>0</v>
      </c>
    </row>
    <row r="10" spans="1:8">
      <c r="A10" s="59"/>
      <c r="B10" s="60"/>
      <c r="C10" s="73"/>
      <c r="D10" s="73"/>
    </row>
    <row r="11" spans="1:8" ht="68.400000000000006">
      <c r="A11" s="59">
        <v>2.2000000000000002</v>
      </c>
      <c r="B11" s="60" t="s">
        <v>236</v>
      </c>
      <c r="C11" s="73" t="s">
        <v>121</v>
      </c>
      <c r="D11" s="73">
        <v>1</v>
      </c>
      <c r="G11" s="177">
        <f>+E11*D11</f>
        <v>0</v>
      </c>
      <c r="H11" s="177">
        <f>+F11*D11</f>
        <v>0</v>
      </c>
    </row>
    <row r="12" spans="1:8">
      <c r="A12" s="59"/>
      <c r="B12" s="60"/>
      <c r="C12" s="73"/>
      <c r="D12" s="73"/>
    </row>
    <row r="13" spans="1:8" ht="148.19999999999999">
      <c r="A13" s="59">
        <v>2.2999999999999998</v>
      </c>
      <c r="B13" s="60" t="s">
        <v>237</v>
      </c>
      <c r="C13" s="73" t="s">
        <v>121</v>
      </c>
      <c r="D13" s="73">
        <v>2</v>
      </c>
      <c r="G13" s="177">
        <f>+E13*D13</f>
        <v>0</v>
      </c>
      <c r="H13" s="177">
        <f>+F13*D13</f>
        <v>0</v>
      </c>
    </row>
    <row r="14" spans="1:8">
      <c r="A14" s="59"/>
      <c r="B14" s="60"/>
      <c r="C14" s="73"/>
      <c r="D14" s="73"/>
    </row>
    <row r="15" spans="1:8" s="37" customFormat="1">
      <c r="A15" s="59"/>
      <c r="B15" s="60"/>
      <c r="C15" s="73"/>
      <c r="D15" s="73"/>
      <c r="E15" s="72"/>
      <c r="F15" s="72"/>
      <c r="G15" s="177"/>
      <c r="H15" s="177"/>
    </row>
    <row r="16" spans="1:8" s="40" customFormat="1" ht="72">
      <c r="A16" s="57">
        <v>2.2999999999999998</v>
      </c>
      <c r="B16" s="58" t="s">
        <v>153</v>
      </c>
      <c r="C16" s="71"/>
      <c r="D16" s="71"/>
      <c r="E16" s="74"/>
      <c r="F16" s="74"/>
      <c r="G16" s="178"/>
      <c r="H16" s="178"/>
    </row>
    <row r="17" spans="1:8" s="37" customFormat="1" ht="34.200000000000003">
      <c r="A17" s="59" t="s">
        <v>123</v>
      </c>
      <c r="B17" s="60" t="s">
        <v>229</v>
      </c>
      <c r="C17" s="73" t="s">
        <v>147</v>
      </c>
      <c r="D17" s="73">
        <v>0</v>
      </c>
      <c r="E17" s="72"/>
      <c r="F17" s="72"/>
      <c r="G17" s="177">
        <f t="shared" ref="G17:G25" si="0">+E17*D17</f>
        <v>0</v>
      </c>
      <c r="H17" s="177">
        <f t="shared" ref="H17:H25" si="1">+F17*D17</f>
        <v>0</v>
      </c>
    </row>
    <row r="18" spans="1:8" s="37" customFormat="1" ht="22.8">
      <c r="A18" s="59" t="s">
        <v>125</v>
      </c>
      <c r="B18" s="60" t="s">
        <v>222</v>
      </c>
      <c r="C18" s="73" t="s">
        <v>147</v>
      </c>
      <c r="D18" s="73">
        <v>0</v>
      </c>
      <c r="E18" s="72"/>
      <c r="F18" s="72"/>
      <c r="G18" s="177">
        <f t="shared" si="0"/>
        <v>0</v>
      </c>
      <c r="H18" s="177">
        <f t="shared" si="1"/>
        <v>0</v>
      </c>
    </row>
    <row r="19" spans="1:8" s="37" customFormat="1" ht="22.8">
      <c r="A19" s="59" t="s">
        <v>123</v>
      </c>
      <c r="B19" s="60" t="s">
        <v>230</v>
      </c>
      <c r="C19" s="73" t="s">
        <v>147</v>
      </c>
      <c r="D19" s="73">
        <v>100</v>
      </c>
      <c r="E19" s="72"/>
      <c r="F19" s="72"/>
      <c r="G19" s="177">
        <f>+E19*D19</f>
        <v>0</v>
      </c>
      <c r="H19" s="177">
        <f>+F19*D19</f>
        <v>0</v>
      </c>
    </row>
    <row r="20" spans="1:8" s="37" customFormat="1" ht="22.8">
      <c r="A20" s="59" t="s">
        <v>125</v>
      </c>
      <c r="B20" s="60" t="s">
        <v>155</v>
      </c>
      <c r="C20" s="73" t="s">
        <v>147</v>
      </c>
      <c r="D20" s="73">
        <v>100</v>
      </c>
      <c r="E20" s="72"/>
      <c r="F20" s="72"/>
      <c r="G20" s="177">
        <f>+E20*D20</f>
        <v>0</v>
      </c>
      <c r="H20" s="177">
        <f>+F20*D20</f>
        <v>0</v>
      </c>
    </row>
    <row r="21" spans="1:8" s="37" customFormat="1" ht="22.8">
      <c r="A21" s="59" t="s">
        <v>127</v>
      </c>
      <c r="B21" s="60" t="s">
        <v>224</v>
      </c>
      <c r="C21" s="73" t="s">
        <v>147</v>
      </c>
      <c r="D21" s="73">
        <v>60</v>
      </c>
      <c r="E21" s="72"/>
      <c r="F21" s="72"/>
      <c r="G21" s="177">
        <f t="shared" si="0"/>
        <v>0</v>
      </c>
      <c r="H21" s="177">
        <f t="shared" si="1"/>
        <v>0</v>
      </c>
    </row>
    <row r="22" spans="1:8">
      <c r="A22" s="59" t="s">
        <v>129</v>
      </c>
      <c r="B22" s="60" t="s">
        <v>231</v>
      </c>
      <c r="C22" s="73" t="s">
        <v>147</v>
      </c>
      <c r="D22" s="73">
        <v>200</v>
      </c>
      <c r="G22" s="177">
        <f t="shared" si="0"/>
        <v>0</v>
      </c>
      <c r="H22" s="177">
        <f t="shared" si="1"/>
        <v>0</v>
      </c>
    </row>
    <row r="23" spans="1:8">
      <c r="A23" s="59" t="s">
        <v>131</v>
      </c>
      <c r="B23" s="60" t="s">
        <v>226</v>
      </c>
      <c r="C23" s="73" t="s">
        <v>147</v>
      </c>
      <c r="D23" s="73">
        <v>120</v>
      </c>
      <c r="G23" s="177">
        <f t="shared" si="0"/>
        <v>0</v>
      </c>
      <c r="H23" s="177">
        <f t="shared" si="1"/>
        <v>0</v>
      </c>
    </row>
    <row r="24" spans="1:8" ht="22.8">
      <c r="A24" s="59" t="s">
        <v>131</v>
      </c>
      <c r="B24" s="60" t="s">
        <v>159</v>
      </c>
      <c r="C24" s="73" t="s">
        <v>147</v>
      </c>
      <c r="D24" s="73">
        <v>120</v>
      </c>
      <c r="G24" s="177">
        <f t="shared" si="0"/>
        <v>0</v>
      </c>
      <c r="H24" s="177">
        <f t="shared" si="1"/>
        <v>0</v>
      </c>
    </row>
    <row r="25" spans="1:8" ht="22.8">
      <c r="A25" s="59" t="s">
        <v>133</v>
      </c>
      <c r="B25" s="60" t="s">
        <v>160</v>
      </c>
      <c r="C25" s="73" t="s">
        <v>147</v>
      </c>
      <c r="D25" s="73">
        <v>600</v>
      </c>
      <c r="G25" s="177">
        <f t="shared" si="0"/>
        <v>0</v>
      </c>
      <c r="H25" s="177">
        <f t="shared" si="1"/>
        <v>0</v>
      </c>
    </row>
    <row r="26" spans="1:8">
      <c r="A26" s="59"/>
      <c r="B26" s="60" t="s">
        <v>161</v>
      </c>
      <c r="C26" s="73"/>
      <c r="D26" s="73"/>
    </row>
    <row r="27" spans="1:8" ht="79.8">
      <c r="A27" s="59">
        <v>3.4</v>
      </c>
      <c r="B27" s="60" t="s">
        <v>162</v>
      </c>
      <c r="C27" s="73"/>
      <c r="D27" s="73"/>
    </row>
    <row r="28" spans="1:8" ht="22.8">
      <c r="A28" s="59" t="s">
        <v>123</v>
      </c>
      <c r="B28" s="60" t="s">
        <v>232</v>
      </c>
      <c r="C28" s="73" t="s">
        <v>121</v>
      </c>
      <c r="D28" s="73">
        <v>0</v>
      </c>
      <c r="G28" s="177">
        <f t="shared" ref="G28:G36" si="2">+E28*D28</f>
        <v>0</v>
      </c>
      <c r="H28" s="177">
        <f t="shared" ref="H28:H36" si="3">+F28*D28</f>
        <v>0</v>
      </c>
    </row>
    <row r="29" spans="1:8" ht="22.8">
      <c r="A29" s="59" t="s">
        <v>125</v>
      </c>
      <c r="B29" s="60" t="s">
        <v>222</v>
      </c>
      <c r="C29" s="73" t="s">
        <v>121</v>
      </c>
      <c r="D29" s="73">
        <v>0</v>
      </c>
      <c r="G29" s="177">
        <f t="shared" si="2"/>
        <v>0</v>
      </c>
      <c r="H29" s="177">
        <f t="shared" si="3"/>
        <v>0</v>
      </c>
    </row>
    <row r="30" spans="1:8" ht="22.8">
      <c r="A30" s="59"/>
      <c r="B30" s="60" t="s">
        <v>233</v>
      </c>
      <c r="C30" s="73" t="s">
        <v>121</v>
      </c>
      <c r="D30" s="73">
        <v>2</v>
      </c>
      <c r="G30" s="177">
        <f>+E30*D30</f>
        <v>0</v>
      </c>
      <c r="H30" s="177">
        <f>+F30*D30</f>
        <v>0</v>
      </c>
    </row>
    <row r="31" spans="1:8" ht="22.8">
      <c r="A31" s="59"/>
      <c r="B31" s="60" t="s">
        <v>155</v>
      </c>
      <c r="C31" s="73" t="s">
        <v>121</v>
      </c>
      <c r="D31" s="73">
        <v>2</v>
      </c>
      <c r="G31" s="177">
        <f>+E31*D31</f>
        <v>0</v>
      </c>
      <c r="H31" s="177">
        <f>+F31*D31</f>
        <v>0</v>
      </c>
    </row>
    <row r="32" spans="1:8" ht="22.8">
      <c r="A32" s="59" t="s">
        <v>127</v>
      </c>
      <c r="B32" s="60" t="s">
        <v>224</v>
      </c>
      <c r="C32" s="73" t="s">
        <v>121</v>
      </c>
      <c r="D32" s="73">
        <v>2</v>
      </c>
      <c r="G32" s="177">
        <f t="shared" si="2"/>
        <v>0</v>
      </c>
      <c r="H32" s="177">
        <f t="shared" si="3"/>
        <v>0</v>
      </c>
    </row>
    <row r="33" spans="1:8">
      <c r="A33" s="59" t="s">
        <v>129</v>
      </c>
      <c r="B33" s="60" t="s">
        <v>234</v>
      </c>
      <c r="C33" s="73" t="s">
        <v>121</v>
      </c>
      <c r="D33" s="73">
        <v>4</v>
      </c>
      <c r="G33" s="177">
        <f t="shared" si="2"/>
        <v>0</v>
      </c>
      <c r="H33" s="177">
        <f t="shared" si="3"/>
        <v>0</v>
      </c>
    </row>
    <row r="34" spans="1:8">
      <c r="A34" s="59" t="s">
        <v>131</v>
      </c>
      <c r="B34" s="60" t="s">
        <v>226</v>
      </c>
      <c r="C34" s="73" t="s">
        <v>121</v>
      </c>
      <c r="D34" s="73">
        <v>0</v>
      </c>
      <c r="G34" s="177">
        <f t="shared" si="2"/>
        <v>0</v>
      </c>
      <c r="H34" s="177">
        <f t="shared" si="3"/>
        <v>0</v>
      </c>
    </row>
    <row r="35" spans="1:8" ht="22.8">
      <c r="A35" s="59" t="s">
        <v>131</v>
      </c>
      <c r="B35" s="60" t="s">
        <v>159</v>
      </c>
      <c r="C35" s="73" t="s">
        <v>121</v>
      </c>
      <c r="D35" s="73">
        <v>6</v>
      </c>
      <c r="G35" s="177">
        <f t="shared" si="2"/>
        <v>0</v>
      </c>
      <c r="H35" s="177">
        <f t="shared" si="3"/>
        <v>0</v>
      </c>
    </row>
    <row r="36" spans="1:8" ht="22.8">
      <c r="A36" s="59" t="s">
        <v>133</v>
      </c>
      <c r="B36" s="60" t="s">
        <v>160</v>
      </c>
      <c r="C36" s="73" t="s">
        <v>121</v>
      </c>
      <c r="D36" s="73">
        <v>12</v>
      </c>
      <c r="G36" s="177">
        <f t="shared" si="2"/>
        <v>0</v>
      </c>
      <c r="H36" s="177">
        <f t="shared" si="3"/>
        <v>0</v>
      </c>
    </row>
    <row r="37" spans="1:8">
      <c r="A37" s="59"/>
      <c r="B37" s="60"/>
      <c r="C37" s="73"/>
      <c r="D37" s="73"/>
    </row>
    <row r="38" spans="1:8" s="37" customFormat="1">
      <c r="A38" s="59">
        <v>3.5</v>
      </c>
      <c r="B38" s="60" t="s">
        <v>163</v>
      </c>
      <c r="C38" s="73"/>
      <c r="D38" s="73"/>
      <c r="E38" s="72"/>
      <c r="F38" s="72"/>
      <c r="G38" s="177"/>
      <c r="H38" s="177"/>
    </row>
    <row r="39" spans="1:8" s="37" customFormat="1">
      <c r="A39" s="59" t="s">
        <v>123</v>
      </c>
      <c r="B39" s="60" t="s">
        <v>164</v>
      </c>
      <c r="C39" s="73" t="s">
        <v>565</v>
      </c>
      <c r="D39" s="73">
        <v>70</v>
      </c>
      <c r="E39" s="72"/>
      <c r="F39" s="75"/>
      <c r="G39" s="177">
        <f>+E39*D39</f>
        <v>0</v>
      </c>
      <c r="H39" s="177">
        <f>+F39*D39</f>
        <v>0</v>
      </c>
    </row>
    <row r="40" spans="1:8" s="37" customFormat="1">
      <c r="A40" s="59" t="s">
        <v>125</v>
      </c>
      <c r="B40" s="60" t="s">
        <v>165</v>
      </c>
      <c r="C40" s="73" t="s">
        <v>565</v>
      </c>
      <c r="D40" s="73">
        <v>20</v>
      </c>
      <c r="E40" s="72"/>
      <c r="F40" s="75"/>
      <c r="G40" s="177">
        <f>+E40*D40</f>
        <v>0</v>
      </c>
      <c r="H40" s="177">
        <f>+F40*D40</f>
        <v>0</v>
      </c>
    </row>
    <row r="41" spans="1:8" s="37" customFormat="1">
      <c r="A41" s="59" t="s">
        <v>127</v>
      </c>
      <c r="B41" s="60" t="s">
        <v>166</v>
      </c>
      <c r="C41" s="73" t="s">
        <v>565</v>
      </c>
      <c r="D41" s="73">
        <v>20</v>
      </c>
      <c r="E41" s="72"/>
      <c r="F41" s="75"/>
      <c r="G41" s="177">
        <f>+E41*D41</f>
        <v>0</v>
      </c>
      <c r="H41" s="177">
        <f>+F41*D41</f>
        <v>0</v>
      </c>
    </row>
    <row r="42" spans="1:8" s="37" customFormat="1">
      <c r="A42" s="59" t="s">
        <v>129</v>
      </c>
      <c r="B42" s="60" t="s">
        <v>167</v>
      </c>
      <c r="C42" s="73" t="s">
        <v>565</v>
      </c>
      <c r="D42" s="73">
        <v>110</v>
      </c>
      <c r="E42" s="72"/>
      <c r="F42" s="75"/>
      <c r="G42" s="177">
        <f>+E42*D42</f>
        <v>0</v>
      </c>
      <c r="H42" s="177">
        <f>+F42*D42</f>
        <v>0</v>
      </c>
    </row>
    <row r="43" spans="1:8" s="37" customFormat="1">
      <c r="A43" s="59"/>
      <c r="B43" s="60"/>
      <c r="C43" s="73"/>
      <c r="D43" s="73"/>
      <c r="E43" s="72"/>
      <c r="F43" s="72"/>
      <c r="G43" s="177"/>
      <c r="H43" s="177"/>
    </row>
    <row r="44" spans="1:8" s="37" customFormat="1" ht="45.6">
      <c r="A44" s="59">
        <v>3.6</v>
      </c>
      <c r="B44" s="60" t="s">
        <v>168</v>
      </c>
      <c r="C44" s="73" t="s">
        <v>121</v>
      </c>
      <c r="D44" s="73">
        <v>6</v>
      </c>
      <c r="E44" s="72"/>
      <c r="F44" s="72"/>
      <c r="G44" s="177">
        <f>+E44*D44</f>
        <v>0</v>
      </c>
      <c r="H44" s="177">
        <f>+F44*D44</f>
        <v>0</v>
      </c>
    </row>
    <row r="45" spans="1:8" s="37" customFormat="1">
      <c r="A45" s="59"/>
      <c r="B45" s="60"/>
      <c r="C45" s="73"/>
      <c r="D45" s="73"/>
      <c r="E45" s="72"/>
      <c r="F45" s="72"/>
      <c r="G45" s="177"/>
      <c r="H45" s="177"/>
    </row>
    <row r="46" spans="1:8" s="37" customFormat="1" ht="68.400000000000006">
      <c r="A46" s="59">
        <v>3.7</v>
      </c>
      <c r="B46" s="60" t="s">
        <v>169</v>
      </c>
      <c r="C46" s="73"/>
      <c r="D46" s="73"/>
      <c r="E46" s="72"/>
      <c r="F46" s="72"/>
      <c r="G46" s="177"/>
      <c r="H46" s="177"/>
    </row>
    <row r="47" spans="1:8" s="37" customFormat="1">
      <c r="A47" s="59" t="s">
        <v>123</v>
      </c>
      <c r="B47" s="60" t="s">
        <v>170</v>
      </c>
      <c r="C47" s="73" t="s">
        <v>147</v>
      </c>
      <c r="D47" s="73">
        <v>30</v>
      </c>
      <c r="E47" s="72"/>
      <c r="F47" s="72"/>
      <c r="G47" s="177">
        <f>+E47*D47</f>
        <v>0</v>
      </c>
      <c r="H47" s="177">
        <f>+F47*D47</f>
        <v>0</v>
      </c>
    </row>
    <row r="48" spans="1:8" s="37" customFormat="1">
      <c r="A48" s="59" t="s">
        <v>125</v>
      </c>
      <c r="B48" s="60" t="s">
        <v>171</v>
      </c>
      <c r="C48" s="73" t="s">
        <v>121</v>
      </c>
      <c r="D48" s="73">
        <v>4</v>
      </c>
      <c r="E48" s="72"/>
      <c r="F48" s="72"/>
      <c r="G48" s="177">
        <f>+E48*D48</f>
        <v>0</v>
      </c>
      <c r="H48" s="177">
        <f>+F48*D48</f>
        <v>0</v>
      </c>
    </row>
    <row r="49" spans="1:8" s="37" customFormat="1">
      <c r="A49" s="59" t="s">
        <v>127</v>
      </c>
      <c r="B49" s="60" t="s">
        <v>172</v>
      </c>
      <c r="C49" s="73" t="s">
        <v>121</v>
      </c>
      <c r="D49" s="73">
        <v>4</v>
      </c>
      <c r="E49" s="72"/>
      <c r="F49" s="72"/>
      <c r="G49" s="177">
        <f>+E49*D49</f>
        <v>0</v>
      </c>
      <c r="H49" s="177">
        <f>+F49*D49</f>
        <v>0</v>
      </c>
    </row>
    <row r="50" spans="1:8" s="37" customFormat="1" ht="22.8">
      <c r="A50" s="59" t="s">
        <v>127</v>
      </c>
      <c r="B50" s="60" t="s">
        <v>173</v>
      </c>
      <c r="C50" s="73" t="s">
        <v>147</v>
      </c>
      <c r="D50" s="73">
        <v>80</v>
      </c>
      <c r="E50" s="72"/>
      <c r="F50" s="72"/>
      <c r="G50" s="177">
        <f>+E50*D50</f>
        <v>0</v>
      </c>
      <c r="H50" s="177">
        <f>+F50*D50</f>
        <v>0</v>
      </c>
    </row>
    <row r="51" spans="1:8" s="37" customFormat="1">
      <c r="A51" s="59"/>
      <c r="B51" s="60"/>
      <c r="C51" s="73"/>
      <c r="D51" s="73"/>
      <c r="E51" s="72"/>
      <c r="F51" s="72"/>
      <c r="G51" s="177"/>
      <c r="H51" s="177"/>
    </row>
    <row r="52" spans="1:8" s="37" customFormat="1" ht="22.8">
      <c r="A52" s="59">
        <v>3.8</v>
      </c>
      <c r="B52" s="60" t="s">
        <v>174</v>
      </c>
      <c r="C52" s="73"/>
      <c r="D52" s="73"/>
      <c r="E52" s="72"/>
      <c r="F52" s="72"/>
      <c r="G52" s="177"/>
      <c r="H52" s="177"/>
    </row>
    <row r="53" spans="1:8" s="37" customFormat="1" ht="34.200000000000003">
      <c r="A53" s="59" t="s">
        <v>123</v>
      </c>
      <c r="B53" s="60" t="s">
        <v>175</v>
      </c>
      <c r="C53" s="73" t="s">
        <v>121</v>
      </c>
      <c r="D53" s="73">
        <v>6</v>
      </c>
      <c r="E53" s="72"/>
      <c r="F53" s="72"/>
      <c r="G53" s="177">
        <f>+E53*D53</f>
        <v>0</v>
      </c>
      <c r="H53" s="177">
        <f>+F53*D53</f>
        <v>0</v>
      </c>
    </row>
    <row r="54" spans="1:8" s="37" customFormat="1" ht="34.200000000000003">
      <c r="A54" s="59" t="s">
        <v>125</v>
      </c>
      <c r="B54" s="60" t="s">
        <v>176</v>
      </c>
      <c r="C54" s="73" t="s">
        <v>121</v>
      </c>
      <c r="D54" s="73">
        <v>6</v>
      </c>
      <c r="E54" s="72"/>
      <c r="F54" s="72"/>
      <c r="G54" s="177">
        <f>+E54*D54</f>
        <v>0</v>
      </c>
      <c r="H54" s="177">
        <f>+F54*D54</f>
        <v>0</v>
      </c>
    </row>
    <row r="55" spans="1:8" s="37" customFormat="1">
      <c r="A55" s="59"/>
      <c r="B55" s="60"/>
      <c r="C55" s="73"/>
      <c r="D55" s="73"/>
      <c r="E55" s="72"/>
      <c r="F55" s="72"/>
      <c r="G55" s="177"/>
      <c r="H55" s="177"/>
    </row>
    <row r="56" spans="1:8" ht="45.6">
      <c r="A56" s="59">
        <v>3.9</v>
      </c>
      <c r="B56" s="60" t="s">
        <v>177</v>
      </c>
      <c r="C56" s="73" t="s">
        <v>121</v>
      </c>
      <c r="D56" s="73">
        <v>4</v>
      </c>
      <c r="G56" s="177">
        <f>+E56*D56</f>
        <v>0</v>
      </c>
      <c r="H56" s="177">
        <f>+F56*D56</f>
        <v>0</v>
      </c>
    </row>
    <row r="57" spans="1:8">
      <c r="A57" s="59"/>
      <c r="B57" s="60"/>
      <c r="C57" s="73"/>
      <c r="D57" s="73"/>
    </row>
    <row r="58" spans="1:8" s="37" customFormat="1" ht="24">
      <c r="A58" s="59"/>
      <c r="B58" s="58" t="s">
        <v>178</v>
      </c>
      <c r="C58" s="73"/>
      <c r="D58" s="73"/>
      <c r="E58" s="72"/>
      <c r="F58" s="72"/>
      <c r="G58" s="177"/>
      <c r="H58" s="177"/>
    </row>
    <row r="59" spans="1:8" s="37" customFormat="1">
      <c r="A59" s="59">
        <v>3.1</v>
      </c>
      <c r="B59" s="60" t="s">
        <v>179</v>
      </c>
      <c r="C59" s="73"/>
      <c r="D59" s="73"/>
      <c r="E59" s="72"/>
      <c r="F59" s="72"/>
      <c r="G59" s="177"/>
      <c r="H59" s="177"/>
    </row>
    <row r="60" spans="1:8" s="37" customFormat="1" ht="45.6">
      <c r="A60" s="59" t="s">
        <v>123</v>
      </c>
      <c r="B60" s="60" t="s">
        <v>180</v>
      </c>
      <c r="C60" s="73" t="s">
        <v>147</v>
      </c>
      <c r="D60" s="73">
        <v>60</v>
      </c>
      <c r="E60" s="72"/>
      <c r="F60" s="72"/>
      <c r="G60" s="177">
        <f>+E60*D60</f>
        <v>0</v>
      </c>
      <c r="H60" s="177">
        <f>+F60*D60</f>
        <v>0</v>
      </c>
    </row>
    <row r="61" spans="1:8" s="37" customFormat="1" ht="45.6">
      <c r="A61" s="59" t="s">
        <v>127</v>
      </c>
      <c r="B61" s="60" t="s">
        <v>181</v>
      </c>
      <c r="C61" s="73" t="s">
        <v>121</v>
      </c>
      <c r="D61" s="73">
        <v>16</v>
      </c>
      <c r="E61" s="72"/>
      <c r="F61" s="72"/>
      <c r="G61" s="177">
        <f>+E61*D61</f>
        <v>0</v>
      </c>
      <c r="H61" s="177">
        <f>+F61*D61</f>
        <v>0</v>
      </c>
    </row>
    <row r="62" spans="1:8" s="37" customFormat="1">
      <c r="A62" s="59">
        <v>3.11</v>
      </c>
      <c r="B62" s="60" t="s">
        <v>182</v>
      </c>
      <c r="C62" s="73"/>
      <c r="D62" s="73"/>
      <c r="E62" s="72"/>
      <c r="F62" s="72"/>
      <c r="G62" s="177"/>
      <c r="H62" s="177"/>
    </row>
    <row r="63" spans="1:8" s="37" customFormat="1" ht="22.8">
      <c r="A63" s="59" t="s">
        <v>123</v>
      </c>
      <c r="B63" s="60" t="s">
        <v>183</v>
      </c>
      <c r="C63" s="73" t="s">
        <v>121</v>
      </c>
      <c r="D63" s="73">
        <v>2</v>
      </c>
      <c r="E63" s="72"/>
      <c r="F63" s="72"/>
      <c r="G63" s="177">
        <f>+E63*D63</f>
        <v>0</v>
      </c>
      <c r="H63" s="177">
        <f>+F63*D63</f>
        <v>0</v>
      </c>
    </row>
    <row r="64" spans="1:8" s="37" customFormat="1">
      <c r="A64" s="59"/>
      <c r="B64" s="60"/>
      <c r="C64" s="73"/>
      <c r="D64" s="73"/>
      <c r="E64" s="72"/>
      <c r="F64" s="72"/>
      <c r="G64" s="177"/>
      <c r="H64" s="177"/>
    </row>
    <row r="65" spans="1:8" s="37" customFormat="1" ht="34.200000000000003">
      <c r="A65" s="59">
        <v>3.12</v>
      </c>
      <c r="B65" s="60" t="s">
        <v>184</v>
      </c>
      <c r="C65" s="73"/>
      <c r="D65" s="73"/>
      <c r="E65" s="72"/>
      <c r="F65" s="72"/>
      <c r="G65" s="177"/>
      <c r="H65" s="177"/>
    </row>
    <row r="66" spans="1:8" s="37" customFormat="1">
      <c r="A66" s="59" t="s">
        <v>123</v>
      </c>
      <c r="B66" s="60" t="s">
        <v>185</v>
      </c>
      <c r="C66" s="73" t="s">
        <v>147</v>
      </c>
      <c r="D66" s="73">
        <v>0</v>
      </c>
      <c r="E66" s="72"/>
      <c r="F66" s="72"/>
      <c r="G66" s="177">
        <f>+E66*D66</f>
        <v>0</v>
      </c>
      <c r="H66" s="177">
        <f>+F66*D66</f>
        <v>0</v>
      </c>
    </row>
    <row r="67" spans="1:8" s="37" customFormat="1">
      <c r="A67" s="59" t="s">
        <v>125</v>
      </c>
      <c r="B67" s="60" t="s">
        <v>186</v>
      </c>
      <c r="C67" s="73" t="s">
        <v>147</v>
      </c>
      <c r="D67" s="73">
        <v>200</v>
      </c>
      <c r="E67" s="72"/>
      <c r="F67" s="72"/>
      <c r="G67" s="177">
        <f>+E67*D67</f>
        <v>0</v>
      </c>
      <c r="H67" s="177">
        <f>+F67*D67</f>
        <v>0</v>
      </c>
    </row>
    <row r="68" spans="1:8" s="37" customFormat="1">
      <c r="A68" s="59" t="s">
        <v>127</v>
      </c>
      <c r="B68" s="60" t="s">
        <v>187</v>
      </c>
      <c r="C68" s="73" t="s">
        <v>147</v>
      </c>
      <c r="D68" s="73">
        <v>300</v>
      </c>
      <c r="E68" s="72"/>
      <c r="F68" s="72"/>
      <c r="G68" s="177">
        <f>+E68*D68</f>
        <v>0</v>
      </c>
      <c r="H68" s="177">
        <f>+F68*D68</f>
        <v>0</v>
      </c>
    </row>
    <row r="69" spans="1:8" s="37" customFormat="1">
      <c r="A69" s="59" t="s">
        <v>129</v>
      </c>
      <c r="B69" s="60" t="s">
        <v>188</v>
      </c>
      <c r="C69" s="73" t="s">
        <v>147</v>
      </c>
      <c r="D69" s="73">
        <v>120</v>
      </c>
      <c r="E69" s="72"/>
      <c r="F69" s="72"/>
      <c r="G69" s="177">
        <f>+E69*D69</f>
        <v>0</v>
      </c>
      <c r="H69" s="177">
        <f>+F69*D69</f>
        <v>0</v>
      </c>
    </row>
    <row r="70" spans="1:8" s="37" customFormat="1">
      <c r="A70" s="59"/>
      <c r="B70" s="60"/>
      <c r="C70" s="73"/>
      <c r="D70" s="73"/>
      <c r="E70" s="72"/>
      <c r="F70" s="72"/>
      <c r="G70" s="177"/>
      <c r="H70" s="177"/>
    </row>
    <row r="71" spans="1:8" s="37" customFormat="1" ht="34.200000000000003">
      <c r="A71" s="59">
        <v>3.13</v>
      </c>
      <c r="B71" s="60" t="s">
        <v>189</v>
      </c>
      <c r="C71" s="73"/>
      <c r="D71" s="73"/>
      <c r="E71" s="72"/>
      <c r="F71" s="72"/>
      <c r="G71" s="177"/>
      <c r="H71" s="177"/>
    </row>
    <row r="72" spans="1:8" s="37" customFormat="1">
      <c r="A72" s="59" t="s">
        <v>123</v>
      </c>
      <c r="B72" s="60" t="s">
        <v>185</v>
      </c>
      <c r="C72" s="73" t="s">
        <v>147</v>
      </c>
      <c r="D72" s="73">
        <v>0</v>
      </c>
      <c r="E72" s="72"/>
      <c r="F72" s="72"/>
      <c r="G72" s="177">
        <f>+E72*D72</f>
        <v>0</v>
      </c>
      <c r="H72" s="177">
        <f>+F72*D72</f>
        <v>0</v>
      </c>
    </row>
    <row r="73" spans="1:8" s="37" customFormat="1">
      <c r="A73" s="59" t="s">
        <v>125</v>
      </c>
      <c r="B73" s="60" t="s">
        <v>186</v>
      </c>
      <c r="C73" s="73" t="s">
        <v>147</v>
      </c>
      <c r="D73" s="73">
        <v>130</v>
      </c>
      <c r="E73" s="72"/>
      <c r="F73" s="72"/>
      <c r="G73" s="177">
        <f>+E73*D73</f>
        <v>0</v>
      </c>
      <c r="H73" s="177">
        <f>+F73*D73</f>
        <v>0</v>
      </c>
    </row>
    <row r="74" spans="1:8" s="37" customFormat="1">
      <c r="A74" s="59" t="s">
        <v>127</v>
      </c>
      <c r="B74" s="60" t="s">
        <v>187</v>
      </c>
      <c r="C74" s="73" t="s">
        <v>147</v>
      </c>
      <c r="D74" s="73">
        <v>100</v>
      </c>
      <c r="E74" s="72"/>
      <c r="F74" s="72"/>
      <c r="G74" s="177">
        <f>+E74*D74</f>
        <v>0</v>
      </c>
      <c r="H74" s="177">
        <f>+F74*D74</f>
        <v>0</v>
      </c>
    </row>
    <row r="75" spans="1:8" s="37" customFormat="1">
      <c r="A75" s="59" t="s">
        <v>129</v>
      </c>
      <c r="B75" s="60" t="s">
        <v>188</v>
      </c>
      <c r="C75" s="73" t="s">
        <v>147</v>
      </c>
      <c r="D75" s="73">
        <v>60</v>
      </c>
      <c r="E75" s="72"/>
      <c r="F75" s="72"/>
      <c r="G75" s="177">
        <f>+E75*D75</f>
        <v>0</v>
      </c>
      <c r="H75" s="177">
        <f>+F75*D75</f>
        <v>0</v>
      </c>
    </row>
    <row r="76" spans="1:8" s="37" customFormat="1">
      <c r="A76" s="59"/>
      <c r="B76" s="60"/>
      <c r="C76" s="73"/>
      <c r="D76" s="73"/>
      <c r="E76" s="72"/>
      <c r="F76" s="72"/>
      <c r="G76" s="177"/>
      <c r="H76" s="177"/>
    </row>
    <row r="77" spans="1:8" s="37" customFormat="1" ht="34.200000000000003">
      <c r="A77" s="59">
        <v>3.14</v>
      </c>
      <c r="B77" s="60" t="s">
        <v>190</v>
      </c>
      <c r="C77" s="73"/>
      <c r="D77" s="73"/>
      <c r="E77" s="72"/>
      <c r="F77" s="72"/>
      <c r="G77" s="177"/>
      <c r="H77" s="177"/>
    </row>
    <row r="78" spans="1:8" ht="34.200000000000003">
      <c r="A78" s="59" t="s">
        <v>123</v>
      </c>
      <c r="B78" s="60" t="s">
        <v>191</v>
      </c>
      <c r="C78" s="73" t="s">
        <v>121</v>
      </c>
      <c r="D78" s="73">
        <v>6</v>
      </c>
      <c r="G78" s="177">
        <f>+E78*D78</f>
        <v>0</v>
      </c>
      <c r="H78" s="177">
        <f>+F78*D78</f>
        <v>0</v>
      </c>
    </row>
    <row r="79" spans="1:8">
      <c r="A79" s="59"/>
      <c r="B79" s="60"/>
      <c r="C79" s="73"/>
      <c r="D79" s="73"/>
    </row>
    <row r="80" spans="1:8" ht="34.200000000000003">
      <c r="A80" s="59" t="s">
        <v>125</v>
      </c>
      <c r="B80" s="60" t="s">
        <v>192</v>
      </c>
      <c r="C80" s="73" t="s">
        <v>121</v>
      </c>
      <c r="D80" s="73">
        <v>2</v>
      </c>
      <c r="G80" s="177">
        <f>+E80*D80</f>
        <v>0</v>
      </c>
      <c r="H80" s="177">
        <f>+F80*D80</f>
        <v>0</v>
      </c>
    </row>
    <row r="81" spans="1:8">
      <c r="A81" s="59"/>
      <c r="B81" s="60"/>
      <c r="C81" s="73"/>
      <c r="D81" s="73"/>
    </row>
    <row r="82" spans="1:8" ht="34.200000000000003">
      <c r="A82" s="59" t="s">
        <v>127</v>
      </c>
      <c r="B82" s="60" t="s">
        <v>193</v>
      </c>
      <c r="C82" s="73" t="s">
        <v>121</v>
      </c>
      <c r="D82" s="73">
        <v>4</v>
      </c>
      <c r="G82" s="177">
        <f>+E82*D82</f>
        <v>0</v>
      </c>
      <c r="H82" s="177">
        <f>+F82*D82</f>
        <v>0</v>
      </c>
    </row>
    <row r="83" spans="1:8">
      <c r="A83" s="59"/>
      <c r="B83" s="60"/>
      <c r="C83" s="73"/>
      <c r="D83" s="73"/>
    </row>
    <row r="84" spans="1:8" ht="34.200000000000003">
      <c r="A84" s="59" t="s">
        <v>129</v>
      </c>
      <c r="B84" s="60" t="s">
        <v>227</v>
      </c>
      <c r="C84" s="73" t="s">
        <v>121</v>
      </c>
      <c r="D84" s="73">
        <v>0</v>
      </c>
      <c r="G84" s="177">
        <f>+E84*D84</f>
        <v>0</v>
      </c>
      <c r="H84" s="177">
        <f>+F84*D84</f>
        <v>0</v>
      </c>
    </row>
    <row r="85" spans="1:8">
      <c r="A85" s="59"/>
      <c r="B85" s="60"/>
      <c r="C85" s="73"/>
      <c r="D85" s="73"/>
    </row>
    <row r="86" spans="1:8" ht="34.200000000000003">
      <c r="A86" s="59" t="s">
        <v>129</v>
      </c>
      <c r="B86" s="60" t="s">
        <v>194</v>
      </c>
      <c r="C86" s="73" t="s">
        <v>121</v>
      </c>
      <c r="D86" s="73">
        <v>4</v>
      </c>
      <c r="G86" s="177">
        <f>+E86*D86</f>
        <v>0</v>
      </c>
      <c r="H86" s="177">
        <f>+F86*D86</f>
        <v>0</v>
      </c>
    </row>
    <row r="87" spans="1:8">
      <c r="A87" s="59"/>
      <c r="B87" s="60"/>
      <c r="C87" s="73"/>
      <c r="D87" s="73"/>
    </row>
    <row r="88" spans="1:8" ht="45.6">
      <c r="A88" s="59">
        <v>3.16</v>
      </c>
      <c r="B88" s="60" t="s">
        <v>195</v>
      </c>
      <c r="C88" s="73" t="s">
        <v>121</v>
      </c>
      <c r="D88" s="73">
        <v>4</v>
      </c>
      <c r="G88" s="177">
        <f>+E88*D88</f>
        <v>0</v>
      </c>
      <c r="H88" s="177">
        <f>+F88*D88</f>
        <v>0</v>
      </c>
    </row>
    <row r="89" spans="1:8">
      <c r="A89" s="59"/>
      <c r="B89" s="60"/>
      <c r="C89" s="73"/>
      <c r="D89" s="73"/>
    </row>
    <row r="90" spans="1:8">
      <c r="A90" s="59"/>
      <c r="B90" s="60"/>
      <c r="C90" s="73"/>
      <c r="D90" s="73"/>
    </row>
    <row r="91" spans="1:8">
      <c r="A91" s="59"/>
      <c r="B91" s="60"/>
      <c r="C91" s="73"/>
      <c r="D91" s="73"/>
    </row>
    <row r="92" spans="1:8">
      <c r="A92" s="59"/>
      <c r="B92" s="60"/>
      <c r="C92" s="73"/>
      <c r="D92" s="73"/>
    </row>
    <row r="93" spans="1:8">
      <c r="A93" s="172" t="s">
        <v>199</v>
      </c>
      <c r="B93" s="172"/>
      <c r="C93" s="172"/>
      <c r="D93" s="172"/>
      <c r="E93" s="172"/>
      <c r="F93" s="172"/>
      <c r="G93" s="183">
        <f>SUM(G1:G92)</f>
        <v>0</v>
      </c>
      <c r="H93" s="183">
        <f>SUM(H1:H92)</f>
        <v>0</v>
      </c>
    </row>
  </sheetData>
  <mergeCells count="6">
    <mergeCell ref="A1:H1"/>
    <mergeCell ref="A2:H2"/>
    <mergeCell ref="A3:H3"/>
    <mergeCell ref="A4:H4"/>
    <mergeCell ref="A93:F93"/>
    <mergeCell ref="A5:H5"/>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09B89-9ECD-4F84-A6D1-8CBDE2558A5C}">
  <dimension ref="A1:H32"/>
  <sheetViews>
    <sheetView showZeros="0" tabSelected="1" view="pageBreakPreview" zoomScaleNormal="100" zoomScaleSheetLayoutView="100" workbookViewId="0">
      <selection activeCell="D13" sqref="D13"/>
    </sheetView>
  </sheetViews>
  <sheetFormatPr defaultColWidth="8.77734375" defaultRowHeight="13.2"/>
  <cols>
    <col min="1" max="1" width="3.6640625" style="62" customWidth="1"/>
    <col min="2" max="2" width="22" style="62" customWidth="1"/>
    <col min="3" max="3" width="4.88671875" style="78" customWidth="1"/>
    <col min="4" max="4" width="6.44140625" style="78" customWidth="1"/>
    <col min="5" max="5" width="10.109375" style="78" customWidth="1"/>
    <col min="6" max="6" width="13.44140625" style="78" customWidth="1"/>
    <col min="7" max="8" width="12.88671875" style="180" customWidth="1"/>
    <col min="9" max="256" width="8.77734375" style="30"/>
    <col min="257" max="257" width="5.5546875" style="30" customWidth="1"/>
    <col min="258" max="258" width="33.44140625" style="30" customWidth="1"/>
    <col min="259" max="259" width="5.44140625" style="30" bestFit="1" customWidth="1"/>
    <col min="260" max="260" width="5" style="30" bestFit="1" customWidth="1"/>
    <col min="261" max="261" width="10.5546875" style="30" bestFit="1" customWidth="1"/>
    <col min="262" max="262" width="9.21875" style="30" bestFit="1" customWidth="1"/>
    <col min="263" max="263" width="12.5546875" style="30" bestFit="1" customWidth="1"/>
    <col min="264" max="264" width="12" style="30" bestFit="1" customWidth="1"/>
    <col min="265" max="512" width="8.77734375" style="30"/>
    <col min="513" max="513" width="5.5546875" style="30" customWidth="1"/>
    <col min="514" max="514" width="33.44140625" style="30" customWidth="1"/>
    <col min="515" max="515" width="5.44140625" style="30" bestFit="1" customWidth="1"/>
    <col min="516" max="516" width="5" style="30" bestFit="1" customWidth="1"/>
    <col min="517" max="517" width="10.5546875" style="30" bestFit="1" customWidth="1"/>
    <col min="518" max="518" width="9.21875" style="30" bestFit="1" customWidth="1"/>
    <col min="519" max="519" width="12.5546875" style="30" bestFit="1" customWidth="1"/>
    <col min="520" max="520" width="12" style="30" bestFit="1" customWidth="1"/>
    <col min="521" max="768" width="8.77734375" style="30"/>
    <col min="769" max="769" width="5.5546875" style="30" customWidth="1"/>
    <col min="770" max="770" width="33.44140625" style="30" customWidth="1"/>
    <col min="771" max="771" width="5.44140625" style="30" bestFit="1" customWidth="1"/>
    <col min="772" max="772" width="5" style="30" bestFit="1" customWidth="1"/>
    <col min="773" max="773" width="10.5546875" style="30" bestFit="1" customWidth="1"/>
    <col min="774" max="774" width="9.21875" style="30" bestFit="1" customWidth="1"/>
    <col min="775" max="775" width="12.5546875" style="30" bestFit="1" customWidth="1"/>
    <col min="776" max="776" width="12" style="30" bestFit="1" customWidth="1"/>
    <col min="777" max="1024" width="8.77734375" style="30"/>
    <col min="1025" max="1025" width="5.5546875" style="30" customWidth="1"/>
    <col min="1026" max="1026" width="33.44140625" style="30" customWidth="1"/>
    <col min="1027" max="1027" width="5.44140625" style="30" bestFit="1" customWidth="1"/>
    <col min="1028" max="1028" width="5" style="30" bestFit="1" customWidth="1"/>
    <col min="1029" max="1029" width="10.5546875" style="30" bestFit="1" customWidth="1"/>
    <col min="1030" max="1030" width="9.21875" style="30" bestFit="1" customWidth="1"/>
    <col min="1031" max="1031" width="12.5546875" style="30" bestFit="1" customWidth="1"/>
    <col min="1032" max="1032" width="12" style="30" bestFit="1" customWidth="1"/>
    <col min="1033" max="1280" width="8.77734375" style="30"/>
    <col min="1281" max="1281" width="5.5546875" style="30" customWidth="1"/>
    <col min="1282" max="1282" width="33.44140625" style="30" customWidth="1"/>
    <col min="1283" max="1283" width="5.44140625" style="30" bestFit="1" customWidth="1"/>
    <col min="1284" max="1284" width="5" style="30" bestFit="1" customWidth="1"/>
    <col min="1285" max="1285" width="10.5546875" style="30" bestFit="1" customWidth="1"/>
    <col min="1286" max="1286" width="9.21875" style="30" bestFit="1" customWidth="1"/>
    <col min="1287" max="1287" width="12.5546875" style="30" bestFit="1" customWidth="1"/>
    <col min="1288" max="1288" width="12" style="30" bestFit="1" customWidth="1"/>
    <col min="1289" max="1536" width="8.77734375" style="30"/>
    <col min="1537" max="1537" width="5.5546875" style="30" customWidth="1"/>
    <col min="1538" max="1538" width="33.44140625" style="30" customWidth="1"/>
    <col min="1539" max="1539" width="5.44140625" style="30" bestFit="1" customWidth="1"/>
    <col min="1540" max="1540" width="5" style="30" bestFit="1" customWidth="1"/>
    <col min="1541" max="1541" width="10.5546875" style="30" bestFit="1" customWidth="1"/>
    <col min="1542" max="1542" width="9.21875" style="30" bestFit="1" customWidth="1"/>
    <col min="1543" max="1543" width="12.5546875" style="30" bestFit="1" customWidth="1"/>
    <col min="1544" max="1544" width="12" style="30" bestFit="1" customWidth="1"/>
    <col min="1545" max="1792" width="8.77734375" style="30"/>
    <col min="1793" max="1793" width="5.5546875" style="30" customWidth="1"/>
    <col min="1794" max="1794" width="33.44140625" style="30" customWidth="1"/>
    <col min="1795" max="1795" width="5.44140625" style="30" bestFit="1" customWidth="1"/>
    <col min="1796" max="1796" width="5" style="30" bestFit="1" customWidth="1"/>
    <col min="1797" max="1797" width="10.5546875" style="30" bestFit="1" customWidth="1"/>
    <col min="1798" max="1798" width="9.21875" style="30" bestFit="1" customWidth="1"/>
    <col min="1799" max="1799" width="12.5546875" style="30" bestFit="1" customWidth="1"/>
    <col min="1800" max="1800" width="12" style="30" bestFit="1" customWidth="1"/>
    <col min="1801" max="2048" width="8.77734375" style="30"/>
    <col min="2049" max="2049" width="5.5546875" style="30" customWidth="1"/>
    <col min="2050" max="2050" width="33.44140625" style="30" customWidth="1"/>
    <col min="2051" max="2051" width="5.44140625" style="30" bestFit="1" customWidth="1"/>
    <col min="2052" max="2052" width="5" style="30" bestFit="1" customWidth="1"/>
    <col min="2053" max="2053" width="10.5546875" style="30" bestFit="1" customWidth="1"/>
    <col min="2054" max="2054" width="9.21875" style="30" bestFit="1" customWidth="1"/>
    <col min="2055" max="2055" width="12.5546875" style="30" bestFit="1" customWidth="1"/>
    <col min="2056" max="2056" width="12" style="30" bestFit="1" customWidth="1"/>
    <col min="2057" max="2304" width="8.77734375" style="30"/>
    <col min="2305" max="2305" width="5.5546875" style="30" customWidth="1"/>
    <col min="2306" max="2306" width="33.44140625" style="30" customWidth="1"/>
    <col min="2307" max="2307" width="5.44140625" style="30" bestFit="1" customWidth="1"/>
    <col min="2308" max="2308" width="5" style="30" bestFit="1" customWidth="1"/>
    <col min="2309" max="2309" width="10.5546875" style="30" bestFit="1" customWidth="1"/>
    <col min="2310" max="2310" width="9.21875" style="30" bestFit="1" customWidth="1"/>
    <col min="2311" max="2311" width="12.5546875" style="30" bestFit="1" customWidth="1"/>
    <col min="2312" max="2312" width="12" style="30" bestFit="1" customWidth="1"/>
    <col min="2313" max="2560" width="8.77734375" style="30"/>
    <col min="2561" max="2561" width="5.5546875" style="30" customWidth="1"/>
    <col min="2562" max="2562" width="33.44140625" style="30" customWidth="1"/>
    <col min="2563" max="2563" width="5.44140625" style="30" bestFit="1" customWidth="1"/>
    <col min="2564" max="2564" width="5" style="30" bestFit="1" customWidth="1"/>
    <col min="2565" max="2565" width="10.5546875" style="30" bestFit="1" customWidth="1"/>
    <col min="2566" max="2566" width="9.21875" style="30" bestFit="1" customWidth="1"/>
    <col min="2567" max="2567" width="12.5546875" style="30" bestFit="1" customWidth="1"/>
    <col min="2568" max="2568" width="12" style="30" bestFit="1" customWidth="1"/>
    <col min="2569" max="2816" width="8.77734375" style="30"/>
    <col min="2817" max="2817" width="5.5546875" style="30" customWidth="1"/>
    <col min="2818" max="2818" width="33.44140625" style="30" customWidth="1"/>
    <col min="2819" max="2819" width="5.44140625" style="30" bestFit="1" customWidth="1"/>
    <col min="2820" max="2820" width="5" style="30" bestFit="1" customWidth="1"/>
    <col min="2821" max="2821" width="10.5546875" style="30" bestFit="1" customWidth="1"/>
    <col min="2822" max="2822" width="9.21875" style="30" bestFit="1" customWidth="1"/>
    <col min="2823" max="2823" width="12.5546875" style="30" bestFit="1" customWidth="1"/>
    <col min="2824" max="2824" width="12" style="30" bestFit="1" customWidth="1"/>
    <col min="2825" max="3072" width="8.77734375" style="30"/>
    <col min="3073" max="3073" width="5.5546875" style="30" customWidth="1"/>
    <col min="3074" max="3074" width="33.44140625" style="30" customWidth="1"/>
    <col min="3075" max="3075" width="5.44140625" style="30" bestFit="1" customWidth="1"/>
    <col min="3076" max="3076" width="5" style="30" bestFit="1" customWidth="1"/>
    <col min="3077" max="3077" width="10.5546875" style="30" bestFit="1" customWidth="1"/>
    <col min="3078" max="3078" width="9.21875" style="30" bestFit="1" customWidth="1"/>
    <col min="3079" max="3079" width="12.5546875" style="30" bestFit="1" customWidth="1"/>
    <col min="3080" max="3080" width="12" style="30" bestFit="1" customWidth="1"/>
    <col min="3081" max="3328" width="8.77734375" style="30"/>
    <col min="3329" max="3329" width="5.5546875" style="30" customWidth="1"/>
    <col min="3330" max="3330" width="33.44140625" style="30" customWidth="1"/>
    <col min="3331" max="3331" width="5.44140625" style="30" bestFit="1" customWidth="1"/>
    <col min="3332" max="3332" width="5" style="30" bestFit="1" customWidth="1"/>
    <col min="3333" max="3333" width="10.5546875" style="30" bestFit="1" customWidth="1"/>
    <col min="3334" max="3334" width="9.21875" style="30" bestFit="1" customWidth="1"/>
    <col min="3335" max="3335" width="12.5546875" style="30" bestFit="1" customWidth="1"/>
    <col min="3336" max="3336" width="12" style="30" bestFit="1" customWidth="1"/>
    <col min="3337" max="3584" width="8.77734375" style="30"/>
    <col min="3585" max="3585" width="5.5546875" style="30" customWidth="1"/>
    <col min="3586" max="3586" width="33.44140625" style="30" customWidth="1"/>
    <col min="3587" max="3587" width="5.44140625" style="30" bestFit="1" customWidth="1"/>
    <col min="3588" max="3588" width="5" style="30" bestFit="1" customWidth="1"/>
    <col min="3589" max="3589" width="10.5546875" style="30" bestFit="1" customWidth="1"/>
    <col min="3590" max="3590" width="9.21875" style="30" bestFit="1" customWidth="1"/>
    <col min="3591" max="3591" width="12.5546875" style="30" bestFit="1" customWidth="1"/>
    <col min="3592" max="3592" width="12" style="30" bestFit="1" customWidth="1"/>
    <col min="3593" max="3840" width="8.77734375" style="30"/>
    <col min="3841" max="3841" width="5.5546875" style="30" customWidth="1"/>
    <col min="3842" max="3842" width="33.44140625" style="30" customWidth="1"/>
    <col min="3843" max="3843" width="5.44140625" style="30" bestFit="1" customWidth="1"/>
    <col min="3844" max="3844" width="5" style="30" bestFit="1" customWidth="1"/>
    <col min="3845" max="3845" width="10.5546875" style="30" bestFit="1" customWidth="1"/>
    <col min="3846" max="3846" width="9.21875" style="30" bestFit="1" customWidth="1"/>
    <col min="3847" max="3847" width="12.5546875" style="30" bestFit="1" customWidth="1"/>
    <col min="3848" max="3848" width="12" style="30" bestFit="1" customWidth="1"/>
    <col min="3849" max="4096" width="8.77734375" style="30"/>
    <col min="4097" max="4097" width="5.5546875" style="30" customWidth="1"/>
    <col min="4098" max="4098" width="33.44140625" style="30" customWidth="1"/>
    <col min="4099" max="4099" width="5.44140625" style="30" bestFit="1" customWidth="1"/>
    <col min="4100" max="4100" width="5" style="30" bestFit="1" customWidth="1"/>
    <col min="4101" max="4101" width="10.5546875" style="30" bestFit="1" customWidth="1"/>
    <col min="4102" max="4102" width="9.21875" style="30" bestFit="1" customWidth="1"/>
    <col min="4103" max="4103" width="12.5546875" style="30" bestFit="1" customWidth="1"/>
    <col min="4104" max="4104" width="12" style="30" bestFit="1" customWidth="1"/>
    <col min="4105" max="4352" width="8.77734375" style="30"/>
    <col min="4353" max="4353" width="5.5546875" style="30" customWidth="1"/>
    <col min="4354" max="4354" width="33.44140625" style="30" customWidth="1"/>
    <col min="4355" max="4355" width="5.44140625" style="30" bestFit="1" customWidth="1"/>
    <col min="4356" max="4356" width="5" style="30" bestFit="1" customWidth="1"/>
    <col min="4357" max="4357" width="10.5546875" style="30" bestFit="1" customWidth="1"/>
    <col min="4358" max="4358" width="9.21875" style="30" bestFit="1" customWidth="1"/>
    <col min="4359" max="4359" width="12.5546875" style="30" bestFit="1" customWidth="1"/>
    <col min="4360" max="4360" width="12" style="30" bestFit="1" customWidth="1"/>
    <col min="4361" max="4608" width="8.77734375" style="30"/>
    <col min="4609" max="4609" width="5.5546875" style="30" customWidth="1"/>
    <col min="4610" max="4610" width="33.44140625" style="30" customWidth="1"/>
    <col min="4611" max="4611" width="5.44140625" style="30" bestFit="1" customWidth="1"/>
    <col min="4612" max="4612" width="5" style="30" bestFit="1" customWidth="1"/>
    <col min="4613" max="4613" width="10.5546875" style="30" bestFit="1" customWidth="1"/>
    <col min="4614" max="4614" width="9.21875" style="30" bestFit="1" customWidth="1"/>
    <col min="4615" max="4615" width="12.5546875" style="30" bestFit="1" customWidth="1"/>
    <col min="4616" max="4616" width="12" style="30" bestFit="1" customWidth="1"/>
    <col min="4617" max="4864" width="8.77734375" style="30"/>
    <col min="4865" max="4865" width="5.5546875" style="30" customWidth="1"/>
    <col min="4866" max="4866" width="33.44140625" style="30" customWidth="1"/>
    <col min="4867" max="4867" width="5.44140625" style="30" bestFit="1" customWidth="1"/>
    <col min="4868" max="4868" width="5" style="30" bestFit="1" customWidth="1"/>
    <col min="4869" max="4869" width="10.5546875" style="30" bestFit="1" customWidth="1"/>
    <col min="4870" max="4870" width="9.21875" style="30" bestFit="1" customWidth="1"/>
    <col min="4871" max="4871" width="12.5546875" style="30" bestFit="1" customWidth="1"/>
    <col min="4872" max="4872" width="12" style="30" bestFit="1" customWidth="1"/>
    <col min="4873" max="5120" width="8.77734375" style="30"/>
    <col min="5121" max="5121" width="5.5546875" style="30" customWidth="1"/>
    <col min="5122" max="5122" width="33.44140625" style="30" customWidth="1"/>
    <col min="5123" max="5123" width="5.44140625" style="30" bestFit="1" customWidth="1"/>
    <col min="5124" max="5124" width="5" style="30" bestFit="1" customWidth="1"/>
    <col min="5125" max="5125" width="10.5546875" style="30" bestFit="1" customWidth="1"/>
    <col min="5126" max="5126" width="9.21875" style="30" bestFit="1" customWidth="1"/>
    <col min="5127" max="5127" width="12.5546875" style="30" bestFit="1" customWidth="1"/>
    <col min="5128" max="5128" width="12" style="30" bestFit="1" customWidth="1"/>
    <col min="5129" max="5376" width="8.77734375" style="30"/>
    <col min="5377" max="5377" width="5.5546875" style="30" customWidth="1"/>
    <col min="5378" max="5378" width="33.44140625" style="30" customWidth="1"/>
    <col min="5379" max="5379" width="5.44140625" style="30" bestFit="1" customWidth="1"/>
    <col min="5380" max="5380" width="5" style="30" bestFit="1" customWidth="1"/>
    <col min="5381" max="5381" width="10.5546875" style="30" bestFit="1" customWidth="1"/>
    <col min="5382" max="5382" width="9.21875" style="30" bestFit="1" customWidth="1"/>
    <col min="5383" max="5383" width="12.5546875" style="30" bestFit="1" customWidth="1"/>
    <col min="5384" max="5384" width="12" style="30" bestFit="1" customWidth="1"/>
    <col min="5385" max="5632" width="8.77734375" style="30"/>
    <col min="5633" max="5633" width="5.5546875" style="30" customWidth="1"/>
    <col min="5634" max="5634" width="33.44140625" style="30" customWidth="1"/>
    <col min="5635" max="5635" width="5.44140625" style="30" bestFit="1" customWidth="1"/>
    <col min="5636" max="5636" width="5" style="30" bestFit="1" customWidth="1"/>
    <col min="5637" max="5637" width="10.5546875" style="30" bestFit="1" customWidth="1"/>
    <col min="5638" max="5638" width="9.21875" style="30" bestFit="1" customWidth="1"/>
    <col min="5639" max="5639" width="12.5546875" style="30" bestFit="1" customWidth="1"/>
    <col min="5640" max="5640" width="12" style="30" bestFit="1" customWidth="1"/>
    <col min="5641" max="5888" width="8.77734375" style="30"/>
    <col min="5889" max="5889" width="5.5546875" style="30" customWidth="1"/>
    <col min="5890" max="5890" width="33.44140625" style="30" customWidth="1"/>
    <col min="5891" max="5891" width="5.44140625" style="30" bestFit="1" customWidth="1"/>
    <col min="5892" max="5892" width="5" style="30" bestFit="1" customWidth="1"/>
    <col min="5893" max="5893" width="10.5546875" style="30" bestFit="1" customWidth="1"/>
    <col min="5894" max="5894" width="9.21875" style="30" bestFit="1" customWidth="1"/>
    <col min="5895" max="5895" width="12.5546875" style="30" bestFit="1" customWidth="1"/>
    <col min="5896" max="5896" width="12" style="30" bestFit="1" customWidth="1"/>
    <col min="5897" max="6144" width="8.77734375" style="30"/>
    <col min="6145" max="6145" width="5.5546875" style="30" customWidth="1"/>
    <col min="6146" max="6146" width="33.44140625" style="30" customWidth="1"/>
    <col min="6147" max="6147" width="5.44140625" style="30" bestFit="1" customWidth="1"/>
    <col min="6148" max="6148" width="5" style="30" bestFit="1" customWidth="1"/>
    <col min="6149" max="6149" width="10.5546875" style="30" bestFit="1" customWidth="1"/>
    <col min="6150" max="6150" width="9.21875" style="30" bestFit="1" customWidth="1"/>
    <col min="6151" max="6151" width="12.5546875" style="30" bestFit="1" customWidth="1"/>
    <col min="6152" max="6152" width="12" style="30" bestFit="1" customWidth="1"/>
    <col min="6153" max="6400" width="8.77734375" style="30"/>
    <col min="6401" max="6401" width="5.5546875" style="30" customWidth="1"/>
    <col min="6402" max="6402" width="33.44140625" style="30" customWidth="1"/>
    <col min="6403" max="6403" width="5.44140625" style="30" bestFit="1" customWidth="1"/>
    <col min="6404" max="6404" width="5" style="30" bestFit="1" customWidth="1"/>
    <col min="6405" max="6405" width="10.5546875" style="30" bestFit="1" customWidth="1"/>
    <col min="6406" max="6406" width="9.21875" style="30" bestFit="1" customWidth="1"/>
    <col min="6407" max="6407" width="12.5546875" style="30" bestFit="1" customWidth="1"/>
    <col min="6408" max="6408" width="12" style="30" bestFit="1" customWidth="1"/>
    <col min="6409" max="6656" width="8.77734375" style="30"/>
    <col min="6657" max="6657" width="5.5546875" style="30" customWidth="1"/>
    <col min="6658" max="6658" width="33.44140625" style="30" customWidth="1"/>
    <col min="6659" max="6659" width="5.44140625" style="30" bestFit="1" customWidth="1"/>
    <col min="6660" max="6660" width="5" style="30" bestFit="1" customWidth="1"/>
    <col min="6661" max="6661" width="10.5546875" style="30" bestFit="1" customWidth="1"/>
    <col min="6662" max="6662" width="9.21875" style="30" bestFit="1" customWidth="1"/>
    <col min="6663" max="6663" width="12.5546875" style="30" bestFit="1" customWidth="1"/>
    <col min="6664" max="6664" width="12" style="30" bestFit="1" customWidth="1"/>
    <col min="6665" max="6912" width="8.77734375" style="30"/>
    <col min="6913" max="6913" width="5.5546875" style="30" customWidth="1"/>
    <col min="6914" max="6914" width="33.44140625" style="30" customWidth="1"/>
    <col min="6915" max="6915" width="5.44140625" style="30" bestFit="1" customWidth="1"/>
    <col min="6916" max="6916" width="5" style="30" bestFit="1" customWidth="1"/>
    <col min="6917" max="6917" width="10.5546875" style="30" bestFit="1" customWidth="1"/>
    <col min="6918" max="6918" width="9.21875" style="30" bestFit="1" customWidth="1"/>
    <col min="6919" max="6919" width="12.5546875" style="30" bestFit="1" customWidth="1"/>
    <col min="6920" max="6920" width="12" style="30" bestFit="1" customWidth="1"/>
    <col min="6921" max="7168" width="8.77734375" style="30"/>
    <col min="7169" max="7169" width="5.5546875" style="30" customWidth="1"/>
    <col min="7170" max="7170" width="33.44140625" style="30" customWidth="1"/>
    <col min="7171" max="7171" width="5.44140625" style="30" bestFit="1" customWidth="1"/>
    <col min="7172" max="7172" width="5" style="30" bestFit="1" customWidth="1"/>
    <col min="7173" max="7173" width="10.5546875" style="30" bestFit="1" customWidth="1"/>
    <col min="7174" max="7174" width="9.21875" style="30" bestFit="1" customWidth="1"/>
    <col min="7175" max="7175" width="12.5546875" style="30" bestFit="1" customWidth="1"/>
    <col min="7176" max="7176" width="12" style="30" bestFit="1" customWidth="1"/>
    <col min="7177" max="7424" width="8.77734375" style="30"/>
    <col min="7425" max="7425" width="5.5546875" style="30" customWidth="1"/>
    <col min="7426" max="7426" width="33.44140625" style="30" customWidth="1"/>
    <col min="7427" max="7427" width="5.44140625" style="30" bestFit="1" customWidth="1"/>
    <col min="7428" max="7428" width="5" style="30" bestFit="1" customWidth="1"/>
    <col min="7429" max="7429" width="10.5546875" style="30" bestFit="1" customWidth="1"/>
    <col min="7430" max="7430" width="9.21875" style="30" bestFit="1" customWidth="1"/>
    <col min="7431" max="7431" width="12.5546875" style="30" bestFit="1" customWidth="1"/>
    <col min="7432" max="7432" width="12" style="30" bestFit="1" customWidth="1"/>
    <col min="7433" max="7680" width="8.77734375" style="30"/>
    <col min="7681" max="7681" width="5.5546875" style="30" customWidth="1"/>
    <col min="7682" max="7682" width="33.44140625" style="30" customWidth="1"/>
    <col min="7683" max="7683" width="5.44140625" style="30" bestFit="1" customWidth="1"/>
    <col min="7684" max="7684" width="5" style="30" bestFit="1" customWidth="1"/>
    <col min="7685" max="7685" width="10.5546875" style="30" bestFit="1" customWidth="1"/>
    <col min="7686" max="7686" width="9.21875" style="30" bestFit="1" customWidth="1"/>
    <col min="7687" max="7687" width="12.5546875" style="30" bestFit="1" customWidth="1"/>
    <col min="7688" max="7688" width="12" style="30" bestFit="1" customWidth="1"/>
    <col min="7689" max="7936" width="8.77734375" style="30"/>
    <col min="7937" max="7937" width="5.5546875" style="30" customWidth="1"/>
    <col min="7938" max="7938" width="33.44140625" style="30" customWidth="1"/>
    <col min="7939" max="7939" width="5.44140625" style="30" bestFit="1" customWidth="1"/>
    <col min="7940" max="7940" width="5" style="30" bestFit="1" customWidth="1"/>
    <col min="7941" max="7941" width="10.5546875" style="30" bestFit="1" customWidth="1"/>
    <col min="7942" max="7942" width="9.21875" style="30" bestFit="1" customWidth="1"/>
    <col min="7943" max="7943" width="12.5546875" style="30" bestFit="1" customWidth="1"/>
    <col min="7944" max="7944" width="12" style="30" bestFit="1" customWidth="1"/>
    <col min="7945" max="8192" width="8.77734375" style="30"/>
    <col min="8193" max="8193" width="5.5546875" style="30" customWidth="1"/>
    <col min="8194" max="8194" width="33.44140625" style="30" customWidth="1"/>
    <col min="8195" max="8195" width="5.44140625" style="30" bestFit="1" customWidth="1"/>
    <col min="8196" max="8196" width="5" style="30" bestFit="1" customWidth="1"/>
    <col min="8197" max="8197" width="10.5546875" style="30" bestFit="1" customWidth="1"/>
    <col min="8198" max="8198" width="9.21875" style="30" bestFit="1" customWidth="1"/>
    <col min="8199" max="8199" width="12.5546875" style="30" bestFit="1" customWidth="1"/>
    <col min="8200" max="8200" width="12" style="30" bestFit="1" customWidth="1"/>
    <col min="8201" max="8448" width="8.77734375" style="30"/>
    <col min="8449" max="8449" width="5.5546875" style="30" customWidth="1"/>
    <col min="8450" max="8450" width="33.44140625" style="30" customWidth="1"/>
    <col min="8451" max="8451" width="5.44140625" style="30" bestFit="1" customWidth="1"/>
    <col min="8452" max="8452" width="5" style="30" bestFit="1" customWidth="1"/>
    <col min="8453" max="8453" width="10.5546875" style="30" bestFit="1" customWidth="1"/>
    <col min="8454" max="8454" width="9.21875" style="30" bestFit="1" customWidth="1"/>
    <col min="8455" max="8455" width="12.5546875" style="30" bestFit="1" customWidth="1"/>
    <col min="8456" max="8456" width="12" style="30" bestFit="1" customWidth="1"/>
    <col min="8457" max="8704" width="8.77734375" style="30"/>
    <col min="8705" max="8705" width="5.5546875" style="30" customWidth="1"/>
    <col min="8706" max="8706" width="33.44140625" style="30" customWidth="1"/>
    <col min="8707" max="8707" width="5.44140625" style="30" bestFit="1" customWidth="1"/>
    <col min="8708" max="8708" width="5" style="30" bestFit="1" customWidth="1"/>
    <col min="8709" max="8709" width="10.5546875" style="30" bestFit="1" customWidth="1"/>
    <col min="8710" max="8710" width="9.21875" style="30" bestFit="1" customWidth="1"/>
    <col min="8711" max="8711" width="12.5546875" style="30" bestFit="1" customWidth="1"/>
    <col min="8712" max="8712" width="12" style="30" bestFit="1" customWidth="1"/>
    <col min="8713" max="8960" width="8.77734375" style="30"/>
    <col min="8961" max="8961" width="5.5546875" style="30" customWidth="1"/>
    <col min="8962" max="8962" width="33.44140625" style="30" customWidth="1"/>
    <col min="8963" max="8963" width="5.44140625" style="30" bestFit="1" customWidth="1"/>
    <col min="8964" max="8964" width="5" style="30" bestFit="1" customWidth="1"/>
    <col min="8965" max="8965" width="10.5546875" style="30" bestFit="1" customWidth="1"/>
    <col min="8966" max="8966" width="9.21875" style="30" bestFit="1" customWidth="1"/>
    <col min="8967" max="8967" width="12.5546875" style="30" bestFit="1" customWidth="1"/>
    <col min="8968" max="8968" width="12" style="30" bestFit="1" customWidth="1"/>
    <col min="8969" max="9216" width="8.77734375" style="30"/>
    <col min="9217" max="9217" width="5.5546875" style="30" customWidth="1"/>
    <col min="9218" max="9218" width="33.44140625" style="30" customWidth="1"/>
    <col min="9219" max="9219" width="5.44140625" style="30" bestFit="1" customWidth="1"/>
    <col min="9220" max="9220" width="5" style="30" bestFit="1" customWidth="1"/>
    <col min="9221" max="9221" width="10.5546875" style="30" bestFit="1" customWidth="1"/>
    <col min="9222" max="9222" width="9.21875" style="30" bestFit="1" customWidth="1"/>
    <col min="9223" max="9223" width="12.5546875" style="30" bestFit="1" customWidth="1"/>
    <col min="9224" max="9224" width="12" style="30" bestFit="1" customWidth="1"/>
    <col min="9225" max="9472" width="8.77734375" style="30"/>
    <col min="9473" max="9473" width="5.5546875" style="30" customWidth="1"/>
    <col min="9474" max="9474" width="33.44140625" style="30" customWidth="1"/>
    <col min="9475" max="9475" width="5.44140625" style="30" bestFit="1" customWidth="1"/>
    <col min="9476" max="9476" width="5" style="30" bestFit="1" customWidth="1"/>
    <col min="9477" max="9477" width="10.5546875" style="30" bestFit="1" customWidth="1"/>
    <col min="9478" max="9478" width="9.21875" style="30" bestFit="1" customWidth="1"/>
    <col min="9479" max="9479" width="12.5546875" style="30" bestFit="1" customWidth="1"/>
    <col min="9480" max="9480" width="12" style="30" bestFit="1" customWidth="1"/>
    <col min="9481" max="9728" width="8.77734375" style="30"/>
    <col min="9729" max="9729" width="5.5546875" style="30" customWidth="1"/>
    <col min="9730" max="9730" width="33.44140625" style="30" customWidth="1"/>
    <col min="9731" max="9731" width="5.44140625" style="30" bestFit="1" customWidth="1"/>
    <col min="9732" max="9732" width="5" style="30" bestFit="1" customWidth="1"/>
    <col min="9733" max="9733" width="10.5546875" style="30" bestFit="1" customWidth="1"/>
    <col min="9734" max="9734" width="9.21875" style="30" bestFit="1" customWidth="1"/>
    <col min="9735" max="9735" width="12.5546875" style="30" bestFit="1" customWidth="1"/>
    <col min="9736" max="9736" width="12" style="30" bestFit="1" customWidth="1"/>
    <col min="9737" max="9984" width="8.77734375" style="30"/>
    <col min="9985" max="9985" width="5.5546875" style="30" customWidth="1"/>
    <col min="9986" max="9986" width="33.44140625" style="30" customWidth="1"/>
    <col min="9987" max="9987" width="5.44140625" style="30" bestFit="1" customWidth="1"/>
    <col min="9988" max="9988" width="5" style="30" bestFit="1" customWidth="1"/>
    <col min="9989" max="9989" width="10.5546875" style="30" bestFit="1" customWidth="1"/>
    <col min="9990" max="9990" width="9.21875" style="30" bestFit="1" customWidth="1"/>
    <col min="9991" max="9991" width="12.5546875" style="30" bestFit="1" customWidth="1"/>
    <col min="9992" max="9992" width="12" style="30" bestFit="1" customWidth="1"/>
    <col min="9993" max="10240" width="8.77734375" style="30"/>
    <col min="10241" max="10241" width="5.5546875" style="30" customWidth="1"/>
    <col min="10242" max="10242" width="33.44140625" style="30" customWidth="1"/>
    <col min="10243" max="10243" width="5.44140625" style="30" bestFit="1" customWidth="1"/>
    <col min="10244" max="10244" width="5" style="30" bestFit="1" customWidth="1"/>
    <col min="10245" max="10245" width="10.5546875" style="30" bestFit="1" customWidth="1"/>
    <col min="10246" max="10246" width="9.21875" style="30" bestFit="1" customWidth="1"/>
    <col min="10247" max="10247" width="12.5546875" style="30" bestFit="1" customWidth="1"/>
    <col min="10248" max="10248" width="12" style="30" bestFit="1" customWidth="1"/>
    <col min="10249" max="10496" width="8.77734375" style="30"/>
    <col min="10497" max="10497" width="5.5546875" style="30" customWidth="1"/>
    <col min="10498" max="10498" width="33.44140625" style="30" customWidth="1"/>
    <col min="10499" max="10499" width="5.44140625" style="30" bestFit="1" customWidth="1"/>
    <col min="10500" max="10500" width="5" style="30" bestFit="1" customWidth="1"/>
    <col min="10501" max="10501" width="10.5546875" style="30" bestFit="1" customWidth="1"/>
    <col min="10502" max="10502" width="9.21875" style="30" bestFit="1" customWidth="1"/>
    <col min="10503" max="10503" width="12.5546875" style="30" bestFit="1" customWidth="1"/>
    <col min="10504" max="10504" width="12" style="30" bestFit="1" customWidth="1"/>
    <col min="10505" max="10752" width="8.77734375" style="30"/>
    <col min="10753" max="10753" width="5.5546875" style="30" customWidth="1"/>
    <col min="10754" max="10754" width="33.44140625" style="30" customWidth="1"/>
    <col min="10755" max="10755" width="5.44140625" style="30" bestFit="1" customWidth="1"/>
    <col min="10756" max="10756" width="5" style="30" bestFit="1" customWidth="1"/>
    <col min="10757" max="10757" width="10.5546875" style="30" bestFit="1" customWidth="1"/>
    <col min="10758" max="10758" width="9.21875" style="30" bestFit="1" customWidth="1"/>
    <col min="10759" max="10759" width="12.5546875" style="30" bestFit="1" customWidth="1"/>
    <col min="10760" max="10760" width="12" style="30" bestFit="1" customWidth="1"/>
    <col min="10761" max="11008" width="8.77734375" style="30"/>
    <col min="11009" max="11009" width="5.5546875" style="30" customWidth="1"/>
    <col min="11010" max="11010" width="33.44140625" style="30" customWidth="1"/>
    <col min="11011" max="11011" width="5.44140625" style="30" bestFit="1" customWidth="1"/>
    <col min="11012" max="11012" width="5" style="30" bestFit="1" customWidth="1"/>
    <col min="11013" max="11013" width="10.5546875" style="30" bestFit="1" customWidth="1"/>
    <col min="11014" max="11014" width="9.21875" style="30" bestFit="1" customWidth="1"/>
    <col min="11015" max="11015" width="12.5546875" style="30" bestFit="1" customWidth="1"/>
    <col min="11016" max="11016" width="12" style="30" bestFit="1" customWidth="1"/>
    <col min="11017" max="11264" width="8.77734375" style="30"/>
    <col min="11265" max="11265" width="5.5546875" style="30" customWidth="1"/>
    <col min="11266" max="11266" width="33.44140625" style="30" customWidth="1"/>
    <col min="11267" max="11267" width="5.44140625" style="30" bestFit="1" customWidth="1"/>
    <col min="11268" max="11268" width="5" style="30" bestFit="1" customWidth="1"/>
    <col min="11269" max="11269" width="10.5546875" style="30" bestFit="1" customWidth="1"/>
    <col min="11270" max="11270" width="9.21875" style="30" bestFit="1" customWidth="1"/>
    <col min="11271" max="11271" width="12.5546875" style="30" bestFit="1" customWidth="1"/>
    <col min="11272" max="11272" width="12" style="30" bestFit="1" customWidth="1"/>
    <col min="11273" max="11520" width="8.77734375" style="30"/>
    <col min="11521" max="11521" width="5.5546875" style="30" customWidth="1"/>
    <col min="11522" max="11522" width="33.44140625" style="30" customWidth="1"/>
    <col min="11523" max="11523" width="5.44140625" style="30" bestFit="1" customWidth="1"/>
    <col min="11524" max="11524" width="5" style="30" bestFit="1" customWidth="1"/>
    <col min="11525" max="11525" width="10.5546875" style="30" bestFit="1" customWidth="1"/>
    <col min="11526" max="11526" width="9.21875" style="30" bestFit="1" customWidth="1"/>
    <col min="11527" max="11527" width="12.5546875" style="30" bestFit="1" customWidth="1"/>
    <col min="11528" max="11528" width="12" style="30" bestFit="1" customWidth="1"/>
    <col min="11529" max="11776" width="8.77734375" style="30"/>
    <col min="11777" max="11777" width="5.5546875" style="30" customWidth="1"/>
    <col min="11778" max="11778" width="33.44140625" style="30" customWidth="1"/>
    <col min="11779" max="11779" width="5.44140625" style="30" bestFit="1" customWidth="1"/>
    <col min="11780" max="11780" width="5" style="30" bestFit="1" customWidth="1"/>
    <col min="11781" max="11781" width="10.5546875" style="30" bestFit="1" customWidth="1"/>
    <col min="11782" max="11782" width="9.21875" style="30" bestFit="1" customWidth="1"/>
    <col min="11783" max="11783" width="12.5546875" style="30" bestFit="1" customWidth="1"/>
    <col min="11784" max="11784" width="12" style="30" bestFit="1" customWidth="1"/>
    <col min="11785" max="12032" width="8.77734375" style="30"/>
    <col min="12033" max="12033" width="5.5546875" style="30" customWidth="1"/>
    <col min="12034" max="12034" width="33.44140625" style="30" customWidth="1"/>
    <col min="12035" max="12035" width="5.44140625" style="30" bestFit="1" customWidth="1"/>
    <col min="12036" max="12036" width="5" style="30" bestFit="1" customWidth="1"/>
    <col min="12037" max="12037" width="10.5546875" style="30" bestFit="1" customWidth="1"/>
    <col min="12038" max="12038" width="9.21875" style="30" bestFit="1" customWidth="1"/>
    <col min="12039" max="12039" width="12.5546875" style="30" bestFit="1" customWidth="1"/>
    <col min="12040" max="12040" width="12" style="30" bestFit="1" customWidth="1"/>
    <col min="12041" max="12288" width="8.77734375" style="30"/>
    <col min="12289" max="12289" width="5.5546875" style="30" customWidth="1"/>
    <col min="12290" max="12290" width="33.44140625" style="30" customWidth="1"/>
    <col min="12291" max="12291" width="5.44140625" style="30" bestFit="1" customWidth="1"/>
    <col min="12292" max="12292" width="5" style="30" bestFit="1" customWidth="1"/>
    <col min="12293" max="12293" width="10.5546875" style="30" bestFit="1" customWidth="1"/>
    <col min="12294" max="12294" width="9.21875" style="30" bestFit="1" customWidth="1"/>
    <col min="12295" max="12295" width="12.5546875" style="30" bestFit="1" customWidth="1"/>
    <col min="12296" max="12296" width="12" style="30" bestFit="1" customWidth="1"/>
    <col min="12297" max="12544" width="8.77734375" style="30"/>
    <col min="12545" max="12545" width="5.5546875" style="30" customWidth="1"/>
    <col min="12546" max="12546" width="33.44140625" style="30" customWidth="1"/>
    <col min="12547" max="12547" width="5.44140625" style="30" bestFit="1" customWidth="1"/>
    <col min="12548" max="12548" width="5" style="30" bestFit="1" customWidth="1"/>
    <col min="12549" max="12549" width="10.5546875" style="30" bestFit="1" customWidth="1"/>
    <col min="12550" max="12550" width="9.21875" style="30" bestFit="1" customWidth="1"/>
    <col min="12551" max="12551" width="12.5546875" style="30" bestFit="1" customWidth="1"/>
    <col min="12552" max="12552" width="12" style="30" bestFit="1" customWidth="1"/>
    <col min="12553" max="12800" width="8.77734375" style="30"/>
    <col min="12801" max="12801" width="5.5546875" style="30" customWidth="1"/>
    <col min="12802" max="12802" width="33.44140625" style="30" customWidth="1"/>
    <col min="12803" max="12803" width="5.44140625" style="30" bestFit="1" customWidth="1"/>
    <col min="12804" max="12804" width="5" style="30" bestFit="1" customWidth="1"/>
    <col min="12805" max="12805" width="10.5546875" style="30" bestFit="1" customWidth="1"/>
    <col min="12806" max="12806" width="9.21875" style="30" bestFit="1" customWidth="1"/>
    <col min="12807" max="12807" width="12.5546875" style="30" bestFit="1" customWidth="1"/>
    <col min="12808" max="12808" width="12" style="30" bestFit="1" customWidth="1"/>
    <col min="12809" max="13056" width="8.77734375" style="30"/>
    <col min="13057" max="13057" width="5.5546875" style="30" customWidth="1"/>
    <col min="13058" max="13058" width="33.44140625" style="30" customWidth="1"/>
    <col min="13059" max="13059" width="5.44140625" style="30" bestFit="1" customWidth="1"/>
    <col min="13060" max="13060" width="5" style="30" bestFit="1" customWidth="1"/>
    <col min="13061" max="13061" width="10.5546875" style="30" bestFit="1" customWidth="1"/>
    <col min="13062" max="13062" width="9.21875" style="30" bestFit="1" customWidth="1"/>
    <col min="13063" max="13063" width="12.5546875" style="30" bestFit="1" customWidth="1"/>
    <col min="13064" max="13064" width="12" style="30" bestFit="1" customWidth="1"/>
    <col min="13065" max="13312" width="8.77734375" style="30"/>
    <col min="13313" max="13313" width="5.5546875" style="30" customWidth="1"/>
    <col min="13314" max="13314" width="33.44140625" style="30" customWidth="1"/>
    <col min="13315" max="13315" width="5.44140625" style="30" bestFit="1" customWidth="1"/>
    <col min="13316" max="13316" width="5" style="30" bestFit="1" customWidth="1"/>
    <col min="13317" max="13317" width="10.5546875" style="30" bestFit="1" customWidth="1"/>
    <col min="13318" max="13318" width="9.21875" style="30" bestFit="1" customWidth="1"/>
    <col min="13319" max="13319" width="12.5546875" style="30" bestFit="1" customWidth="1"/>
    <col min="13320" max="13320" width="12" style="30" bestFit="1" customWidth="1"/>
    <col min="13321" max="13568" width="8.77734375" style="30"/>
    <col min="13569" max="13569" width="5.5546875" style="30" customWidth="1"/>
    <col min="13570" max="13570" width="33.44140625" style="30" customWidth="1"/>
    <col min="13571" max="13571" width="5.44140625" style="30" bestFit="1" customWidth="1"/>
    <col min="13572" max="13572" width="5" style="30" bestFit="1" customWidth="1"/>
    <col min="13573" max="13573" width="10.5546875" style="30" bestFit="1" customWidth="1"/>
    <col min="13574" max="13574" width="9.21875" style="30" bestFit="1" customWidth="1"/>
    <col min="13575" max="13575" width="12.5546875" style="30" bestFit="1" customWidth="1"/>
    <col min="13576" max="13576" width="12" style="30" bestFit="1" customWidth="1"/>
    <col min="13577" max="13824" width="8.77734375" style="30"/>
    <col min="13825" max="13825" width="5.5546875" style="30" customWidth="1"/>
    <col min="13826" max="13826" width="33.44140625" style="30" customWidth="1"/>
    <col min="13827" max="13827" width="5.44140625" style="30" bestFit="1" customWidth="1"/>
    <col min="13828" max="13828" width="5" style="30" bestFit="1" customWidth="1"/>
    <col min="13829" max="13829" width="10.5546875" style="30" bestFit="1" customWidth="1"/>
    <col min="13830" max="13830" width="9.21875" style="30" bestFit="1" customWidth="1"/>
    <col min="13831" max="13831" width="12.5546875" style="30" bestFit="1" customWidth="1"/>
    <col min="13832" max="13832" width="12" style="30" bestFit="1" customWidth="1"/>
    <col min="13833" max="14080" width="8.77734375" style="30"/>
    <col min="14081" max="14081" width="5.5546875" style="30" customWidth="1"/>
    <col min="14082" max="14082" width="33.44140625" style="30" customWidth="1"/>
    <col min="14083" max="14083" width="5.44140625" style="30" bestFit="1" customWidth="1"/>
    <col min="14084" max="14084" width="5" style="30" bestFit="1" customWidth="1"/>
    <col min="14085" max="14085" width="10.5546875" style="30" bestFit="1" customWidth="1"/>
    <col min="14086" max="14086" width="9.21875" style="30" bestFit="1" customWidth="1"/>
    <col min="14087" max="14087" width="12.5546875" style="30" bestFit="1" customWidth="1"/>
    <col min="14088" max="14088" width="12" style="30" bestFit="1" customWidth="1"/>
    <col min="14089" max="14336" width="8.77734375" style="30"/>
    <col min="14337" max="14337" width="5.5546875" style="30" customWidth="1"/>
    <col min="14338" max="14338" width="33.44140625" style="30" customWidth="1"/>
    <col min="14339" max="14339" width="5.44140625" style="30" bestFit="1" customWidth="1"/>
    <col min="14340" max="14340" width="5" style="30" bestFit="1" customWidth="1"/>
    <col min="14341" max="14341" width="10.5546875" style="30" bestFit="1" customWidth="1"/>
    <col min="14342" max="14342" width="9.21875" style="30" bestFit="1" customWidth="1"/>
    <col min="14343" max="14343" width="12.5546875" style="30" bestFit="1" customWidth="1"/>
    <col min="14344" max="14344" width="12" style="30" bestFit="1" customWidth="1"/>
    <col min="14345" max="14592" width="8.77734375" style="30"/>
    <col min="14593" max="14593" width="5.5546875" style="30" customWidth="1"/>
    <col min="14594" max="14594" width="33.44140625" style="30" customWidth="1"/>
    <col min="14595" max="14595" width="5.44140625" style="30" bestFit="1" customWidth="1"/>
    <col min="14596" max="14596" width="5" style="30" bestFit="1" customWidth="1"/>
    <col min="14597" max="14597" width="10.5546875" style="30" bestFit="1" customWidth="1"/>
    <col min="14598" max="14598" width="9.21875" style="30" bestFit="1" customWidth="1"/>
    <col min="14599" max="14599" width="12.5546875" style="30" bestFit="1" customWidth="1"/>
    <col min="14600" max="14600" width="12" style="30" bestFit="1" customWidth="1"/>
    <col min="14601" max="14848" width="8.77734375" style="30"/>
    <col min="14849" max="14849" width="5.5546875" style="30" customWidth="1"/>
    <col min="14850" max="14850" width="33.44140625" style="30" customWidth="1"/>
    <col min="14851" max="14851" width="5.44140625" style="30" bestFit="1" customWidth="1"/>
    <col min="14852" max="14852" width="5" style="30" bestFit="1" customWidth="1"/>
    <col min="14853" max="14853" width="10.5546875" style="30" bestFit="1" customWidth="1"/>
    <col min="14854" max="14854" width="9.21875" style="30" bestFit="1" customWidth="1"/>
    <col min="14855" max="14855" width="12.5546875" style="30" bestFit="1" customWidth="1"/>
    <col min="14856" max="14856" width="12" style="30" bestFit="1" customWidth="1"/>
    <col min="14857" max="15104" width="8.77734375" style="30"/>
    <col min="15105" max="15105" width="5.5546875" style="30" customWidth="1"/>
    <col min="15106" max="15106" width="33.44140625" style="30" customWidth="1"/>
    <col min="15107" max="15107" width="5.44140625" style="30" bestFit="1" customWidth="1"/>
    <col min="15108" max="15108" width="5" style="30" bestFit="1" customWidth="1"/>
    <col min="15109" max="15109" width="10.5546875" style="30" bestFit="1" customWidth="1"/>
    <col min="15110" max="15110" width="9.21875" style="30" bestFit="1" customWidth="1"/>
    <col min="15111" max="15111" width="12.5546875" style="30" bestFit="1" customWidth="1"/>
    <col min="15112" max="15112" width="12" style="30" bestFit="1" customWidth="1"/>
    <col min="15113" max="15360" width="8.77734375" style="30"/>
    <col min="15361" max="15361" width="5.5546875" style="30" customWidth="1"/>
    <col min="15362" max="15362" width="33.44140625" style="30" customWidth="1"/>
    <col min="15363" max="15363" width="5.44140625" style="30" bestFit="1" customWidth="1"/>
    <col min="15364" max="15364" width="5" style="30" bestFit="1" customWidth="1"/>
    <col min="15365" max="15365" width="10.5546875" style="30" bestFit="1" customWidth="1"/>
    <col min="15366" max="15366" width="9.21875" style="30" bestFit="1" customWidth="1"/>
    <col min="15367" max="15367" width="12.5546875" style="30" bestFit="1" customWidth="1"/>
    <col min="15368" max="15368" width="12" style="30" bestFit="1" customWidth="1"/>
    <col min="15369" max="15616" width="8.77734375" style="30"/>
    <col min="15617" max="15617" width="5.5546875" style="30" customWidth="1"/>
    <col min="15618" max="15618" width="33.44140625" style="30" customWidth="1"/>
    <col min="15619" max="15619" width="5.44140625" style="30" bestFit="1" customWidth="1"/>
    <col min="15620" max="15620" width="5" style="30" bestFit="1" customWidth="1"/>
    <col min="15621" max="15621" width="10.5546875" style="30" bestFit="1" customWidth="1"/>
    <col min="15622" max="15622" width="9.21875" style="30" bestFit="1" customWidth="1"/>
    <col min="15623" max="15623" width="12.5546875" style="30" bestFit="1" customWidth="1"/>
    <col min="15624" max="15624" width="12" style="30" bestFit="1" customWidth="1"/>
    <col min="15625" max="15872" width="8.77734375" style="30"/>
    <col min="15873" max="15873" width="5.5546875" style="30" customWidth="1"/>
    <col min="15874" max="15874" width="33.44140625" style="30" customWidth="1"/>
    <col min="15875" max="15875" width="5.44140625" style="30" bestFit="1" customWidth="1"/>
    <col min="15876" max="15876" width="5" style="30" bestFit="1" customWidth="1"/>
    <col min="15877" max="15877" width="10.5546875" style="30" bestFit="1" customWidth="1"/>
    <col min="15878" max="15878" width="9.21875" style="30" bestFit="1" customWidth="1"/>
    <col min="15879" max="15879" width="12.5546875" style="30" bestFit="1" customWidth="1"/>
    <col min="15880" max="15880" width="12" style="30" bestFit="1" customWidth="1"/>
    <col min="15881" max="16128" width="8.77734375" style="30"/>
    <col min="16129" max="16129" width="5.5546875" style="30" customWidth="1"/>
    <col min="16130" max="16130" width="33.44140625" style="30" customWidth="1"/>
    <col min="16131" max="16131" width="5.44140625" style="30" bestFit="1" customWidth="1"/>
    <col min="16132" max="16132" width="5" style="30" bestFit="1" customWidth="1"/>
    <col min="16133" max="16133" width="10.5546875" style="30" bestFit="1" customWidth="1"/>
    <col min="16134" max="16134" width="9.21875" style="30" bestFit="1" customWidth="1"/>
    <col min="16135" max="16135" width="12.5546875" style="30" bestFit="1" customWidth="1"/>
    <col min="16136" max="16136" width="12" style="30" bestFit="1" customWidth="1"/>
    <col min="16137" max="16384" width="8.77734375" style="30"/>
  </cols>
  <sheetData>
    <row r="1" spans="1:8" s="2" customFormat="1" ht="15.6">
      <c r="A1" s="166" t="s">
        <v>2</v>
      </c>
      <c r="B1" s="166"/>
      <c r="C1" s="166"/>
      <c r="D1" s="166"/>
      <c r="E1" s="166"/>
      <c r="F1" s="166"/>
      <c r="G1" s="166"/>
      <c r="H1" s="166"/>
    </row>
    <row r="2" spans="1:8" s="2" customFormat="1" ht="15.6">
      <c r="A2" s="167" t="s">
        <v>566</v>
      </c>
      <c r="B2" s="167"/>
      <c r="C2" s="167"/>
      <c r="D2" s="167"/>
      <c r="E2" s="167"/>
      <c r="F2" s="167"/>
      <c r="G2" s="167"/>
      <c r="H2" s="167"/>
    </row>
    <row r="3" spans="1:8" s="2" customFormat="1" ht="15.6">
      <c r="A3" s="167" t="s">
        <v>568</v>
      </c>
      <c r="B3" s="167"/>
      <c r="C3" s="167"/>
      <c r="D3" s="167"/>
      <c r="E3" s="167"/>
      <c r="F3" s="167"/>
      <c r="G3" s="167"/>
      <c r="H3" s="167"/>
    </row>
    <row r="4" spans="1:8" s="2" customFormat="1" ht="15.6">
      <c r="A4" s="168" t="s">
        <v>583</v>
      </c>
      <c r="B4" s="168"/>
      <c r="C4" s="168"/>
      <c r="D4" s="168"/>
      <c r="E4" s="168"/>
      <c r="F4" s="168"/>
      <c r="G4" s="168"/>
      <c r="H4" s="168"/>
    </row>
    <row r="5" spans="1:8">
      <c r="A5" s="63"/>
      <c r="B5" s="64"/>
      <c r="C5" s="80"/>
      <c r="D5" s="80" t="s">
        <v>238</v>
      </c>
      <c r="E5" s="81" t="s">
        <v>239</v>
      </c>
      <c r="F5" s="81"/>
      <c r="G5" s="186"/>
      <c r="H5" s="186"/>
    </row>
    <row r="6" spans="1:8">
      <c r="A6" s="63" t="s">
        <v>4</v>
      </c>
      <c r="B6" s="65" t="s">
        <v>5</v>
      </c>
      <c r="C6" s="80"/>
      <c r="D6" s="80" t="s">
        <v>240</v>
      </c>
      <c r="E6" s="82" t="s">
        <v>22</v>
      </c>
      <c r="F6" s="82" t="s">
        <v>117</v>
      </c>
      <c r="G6" s="187" t="s">
        <v>25</v>
      </c>
      <c r="H6" s="187" t="s">
        <v>25</v>
      </c>
    </row>
    <row r="7" spans="1:8">
      <c r="A7" s="63"/>
      <c r="B7" s="64"/>
      <c r="C7" s="80" t="s">
        <v>22</v>
      </c>
      <c r="D7" s="80" t="s">
        <v>118</v>
      </c>
      <c r="E7" s="82" t="s">
        <v>98</v>
      </c>
      <c r="F7" s="82" t="s">
        <v>99</v>
      </c>
      <c r="G7" s="187" t="s">
        <v>98</v>
      </c>
      <c r="H7" s="187" t="s">
        <v>99</v>
      </c>
    </row>
    <row r="8" spans="1:8" ht="24">
      <c r="A8" s="58">
        <v>6</v>
      </c>
      <c r="B8" s="58" t="s">
        <v>241</v>
      </c>
      <c r="C8" s="77"/>
      <c r="D8" s="77"/>
    </row>
    <row r="9" spans="1:8" ht="34.200000000000003">
      <c r="A9" s="60">
        <v>6.1</v>
      </c>
      <c r="B9" s="60" t="s">
        <v>242</v>
      </c>
      <c r="C9" s="77" t="s">
        <v>147</v>
      </c>
      <c r="D9" s="77">
        <v>1200</v>
      </c>
      <c r="E9" s="83"/>
      <c r="F9" s="83"/>
      <c r="G9" s="188">
        <f>+D9*E9</f>
        <v>0</v>
      </c>
      <c r="H9" s="188">
        <f>+F9*D9</f>
        <v>0</v>
      </c>
    </row>
    <row r="10" spans="1:8">
      <c r="A10" s="60"/>
      <c r="B10" s="60"/>
      <c r="C10" s="77"/>
      <c r="D10" s="77"/>
      <c r="E10" s="83"/>
      <c r="F10" s="83"/>
      <c r="G10" s="188"/>
      <c r="H10" s="188"/>
    </row>
    <row r="11" spans="1:8">
      <c r="A11" s="60">
        <v>6.2</v>
      </c>
      <c r="B11" s="60" t="s">
        <v>163</v>
      </c>
      <c r="C11" s="77"/>
      <c r="D11" s="77"/>
      <c r="E11" s="83"/>
      <c r="F11" s="83"/>
      <c r="G11" s="188"/>
      <c r="H11" s="188"/>
    </row>
    <row r="12" spans="1:8">
      <c r="A12" s="60" t="s">
        <v>123</v>
      </c>
      <c r="B12" s="60" t="s">
        <v>164</v>
      </c>
      <c r="C12" s="77" t="s">
        <v>243</v>
      </c>
      <c r="D12" s="73">
        <v>140</v>
      </c>
      <c r="E12" s="83"/>
      <c r="F12" s="84"/>
      <c r="G12" s="188">
        <f t="shared" ref="G12:G17" si="0">+D12*E12</f>
        <v>0</v>
      </c>
      <c r="H12" s="188">
        <f t="shared" ref="H12:H17" si="1">+F12*D12</f>
        <v>0</v>
      </c>
    </row>
    <row r="13" spans="1:8">
      <c r="A13" s="60" t="s">
        <v>125</v>
      </c>
      <c r="B13" s="60" t="s">
        <v>244</v>
      </c>
      <c r="C13" s="77" t="s">
        <v>243</v>
      </c>
      <c r="D13" s="73">
        <v>80</v>
      </c>
      <c r="E13" s="83"/>
      <c r="F13" s="84"/>
      <c r="G13" s="188">
        <f t="shared" si="0"/>
        <v>0</v>
      </c>
      <c r="H13" s="188">
        <f t="shared" si="1"/>
        <v>0</v>
      </c>
    </row>
    <row r="14" spans="1:8">
      <c r="A14" s="60" t="s">
        <v>127</v>
      </c>
      <c r="B14" s="60" t="s">
        <v>245</v>
      </c>
      <c r="C14" s="77" t="s">
        <v>147</v>
      </c>
      <c r="D14" s="73">
        <v>80</v>
      </c>
      <c r="E14" s="83"/>
      <c r="F14" s="84"/>
      <c r="G14" s="188">
        <f t="shared" si="0"/>
        <v>0</v>
      </c>
      <c r="H14" s="188">
        <f t="shared" si="1"/>
        <v>0</v>
      </c>
    </row>
    <row r="15" spans="1:8" ht="22.8">
      <c r="A15" s="60" t="s">
        <v>129</v>
      </c>
      <c r="B15" s="60" t="s">
        <v>246</v>
      </c>
      <c r="C15" s="77" t="s">
        <v>121</v>
      </c>
      <c r="D15" s="77">
        <v>22</v>
      </c>
      <c r="E15" s="83"/>
      <c r="F15" s="83"/>
      <c r="G15" s="188">
        <f t="shared" si="0"/>
        <v>0</v>
      </c>
      <c r="H15" s="188">
        <f t="shared" si="1"/>
        <v>0</v>
      </c>
    </row>
    <row r="16" spans="1:8">
      <c r="A16" s="60"/>
      <c r="B16" s="60"/>
      <c r="C16" s="77"/>
      <c r="D16" s="77"/>
      <c r="E16" s="83"/>
      <c r="F16" s="83"/>
      <c r="G16" s="188"/>
      <c r="H16" s="188"/>
    </row>
    <row r="17" spans="1:8">
      <c r="A17" s="60">
        <v>6.3</v>
      </c>
      <c r="B17" s="60" t="s">
        <v>247</v>
      </c>
      <c r="C17" s="77" t="s">
        <v>121</v>
      </c>
      <c r="D17" s="77">
        <v>12</v>
      </c>
      <c r="E17" s="83"/>
      <c r="F17" s="83"/>
      <c r="G17" s="188">
        <f t="shared" si="0"/>
        <v>0</v>
      </c>
      <c r="H17" s="188">
        <f t="shared" si="1"/>
        <v>0</v>
      </c>
    </row>
    <row r="18" spans="1:8">
      <c r="A18" s="60"/>
      <c r="B18" s="60"/>
      <c r="C18" s="77"/>
      <c r="D18" s="77"/>
    </row>
    <row r="32" spans="1:8">
      <c r="A32" s="172" t="s">
        <v>199</v>
      </c>
      <c r="B32" s="172"/>
      <c r="C32" s="172"/>
      <c r="D32" s="172"/>
      <c r="E32" s="172"/>
      <c r="F32" s="172"/>
      <c r="G32" s="189">
        <f>SUM(G9:G31)</f>
        <v>0</v>
      </c>
      <c r="H32" s="189">
        <f>SUM(H9:H31)</f>
        <v>0</v>
      </c>
    </row>
  </sheetData>
  <mergeCells count="5">
    <mergeCell ref="A1:H1"/>
    <mergeCell ref="A2:H2"/>
    <mergeCell ref="A3:H3"/>
    <mergeCell ref="A4:H4"/>
    <mergeCell ref="A32:F32"/>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6B8E1-E5BF-495B-8EF7-932981D6A125}">
  <dimension ref="A1:H130"/>
  <sheetViews>
    <sheetView showZeros="0" tabSelected="1" view="pageBreakPreview" zoomScaleNormal="100" zoomScaleSheetLayoutView="100" workbookViewId="0">
      <selection activeCell="D13" sqref="D13"/>
    </sheetView>
  </sheetViews>
  <sheetFormatPr defaultColWidth="8.77734375" defaultRowHeight="13.2"/>
  <cols>
    <col min="1" max="1" width="3.6640625" style="61" customWidth="1"/>
    <col min="2" max="2" width="22" style="62" customWidth="1"/>
    <col min="3" max="3" width="4.88671875" style="76" customWidth="1"/>
    <col min="4" max="4" width="6.44140625" style="76" customWidth="1"/>
    <col min="5" max="5" width="10.109375" style="72" customWidth="1"/>
    <col min="6" max="6" width="13.44140625" style="72" customWidth="1"/>
    <col min="7" max="8" width="12.88671875" style="177" customWidth="1"/>
    <col min="9" max="256" width="8.77734375" style="30"/>
    <col min="257" max="257" width="5.21875" style="30" bestFit="1" customWidth="1"/>
    <col min="258" max="258" width="20.6640625" style="30" customWidth="1"/>
    <col min="259" max="259" width="5" style="30" bestFit="1" customWidth="1"/>
    <col min="260" max="260" width="4.6640625" style="30" bestFit="1" customWidth="1"/>
    <col min="261" max="262" width="14.109375" style="30" bestFit="1" customWidth="1"/>
    <col min="263" max="263" width="12.44140625" style="30" bestFit="1" customWidth="1"/>
    <col min="264" max="264" width="14.109375" style="30" bestFit="1" customWidth="1"/>
    <col min="265" max="512" width="8.77734375" style="30"/>
    <col min="513" max="513" width="5.21875" style="30" bestFit="1" customWidth="1"/>
    <col min="514" max="514" width="20.6640625" style="30" customWidth="1"/>
    <col min="515" max="515" width="5" style="30" bestFit="1" customWidth="1"/>
    <col min="516" max="516" width="4.6640625" style="30" bestFit="1" customWidth="1"/>
    <col min="517" max="518" width="14.109375" style="30" bestFit="1" customWidth="1"/>
    <col min="519" max="519" width="12.44140625" style="30" bestFit="1" customWidth="1"/>
    <col min="520" max="520" width="14.109375" style="30" bestFit="1" customWidth="1"/>
    <col min="521" max="768" width="8.77734375" style="30"/>
    <col min="769" max="769" width="5.21875" style="30" bestFit="1" customWidth="1"/>
    <col min="770" max="770" width="20.6640625" style="30" customWidth="1"/>
    <col min="771" max="771" width="5" style="30" bestFit="1" customWidth="1"/>
    <col min="772" max="772" width="4.6640625" style="30" bestFit="1" customWidth="1"/>
    <col min="773" max="774" width="14.109375" style="30" bestFit="1" customWidth="1"/>
    <col min="775" max="775" width="12.44140625" style="30" bestFit="1" customWidth="1"/>
    <col min="776" max="776" width="14.109375" style="30" bestFit="1" customWidth="1"/>
    <col min="777" max="1024" width="8.77734375" style="30"/>
    <col min="1025" max="1025" width="5.21875" style="30" bestFit="1" customWidth="1"/>
    <col min="1026" max="1026" width="20.6640625" style="30" customWidth="1"/>
    <col min="1027" max="1027" width="5" style="30" bestFit="1" customWidth="1"/>
    <col min="1028" max="1028" width="4.6640625" style="30" bestFit="1" customWidth="1"/>
    <col min="1029" max="1030" width="14.109375" style="30" bestFit="1" customWidth="1"/>
    <col min="1031" max="1031" width="12.44140625" style="30" bestFit="1" customWidth="1"/>
    <col min="1032" max="1032" width="14.109375" style="30" bestFit="1" customWidth="1"/>
    <col min="1033" max="1280" width="8.77734375" style="30"/>
    <col min="1281" max="1281" width="5.21875" style="30" bestFit="1" customWidth="1"/>
    <col min="1282" max="1282" width="20.6640625" style="30" customWidth="1"/>
    <col min="1283" max="1283" width="5" style="30" bestFit="1" customWidth="1"/>
    <col min="1284" max="1284" width="4.6640625" style="30" bestFit="1" customWidth="1"/>
    <col min="1285" max="1286" width="14.109375" style="30" bestFit="1" customWidth="1"/>
    <col min="1287" max="1287" width="12.44140625" style="30" bestFit="1" customWidth="1"/>
    <col min="1288" max="1288" width="14.109375" style="30" bestFit="1" customWidth="1"/>
    <col min="1289" max="1536" width="8.77734375" style="30"/>
    <col min="1537" max="1537" width="5.21875" style="30" bestFit="1" customWidth="1"/>
    <col min="1538" max="1538" width="20.6640625" style="30" customWidth="1"/>
    <col min="1539" max="1539" width="5" style="30" bestFit="1" customWidth="1"/>
    <col min="1540" max="1540" width="4.6640625" style="30" bestFit="1" customWidth="1"/>
    <col min="1541" max="1542" width="14.109375" style="30" bestFit="1" customWidth="1"/>
    <col min="1543" max="1543" width="12.44140625" style="30" bestFit="1" customWidth="1"/>
    <col min="1544" max="1544" width="14.109375" style="30" bestFit="1" customWidth="1"/>
    <col min="1545" max="1792" width="8.77734375" style="30"/>
    <col min="1793" max="1793" width="5.21875" style="30" bestFit="1" customWidth="1"/>
    <col min="1794" max="1794" width="20.6640625" style="30" customWidth="1"/>
    <col min="1795" max="1795" width="5" style="30" bestFit="1" customWidth="1"/>
    <col min="1796" max="1796" width="4.6640625" style="30" bestFit="1" customWidth="1"/>
    <col min="1797" max="1798" width="14.109375" style="30" bestFit="1" customWidth="1"/>
    <col min="1799" max="1799" width="12.44140625" style="30" bestFit="1" customWidth="1"/>
    <col min="1800" max="1800" width="14.109375" style="30" bestFit="1" customWidth="1"/>
    <col min="1801" max="2048" width="8.77734375" style="30"/>
    <col min="2049" max="2049" width="5.21875" style="30" bestFit="1" customWidth="1"/>
    <col min="2050" max="2050" width="20.6640625" style="30" customWidth="1"/>
    <col min="2051" max="2051" width="5" style="30" bestFit="1" customWidth="1"/>
    <col min="2052" max="2052" width="4.6640625" style="30" bestFit="1" customWidth="1"/>
    <col min="2053" max="2054" width="14.109375" style="30" bestFit="1" customWidth="1"/>
    <col min="2055" max="2055" width="12.44140625" style="30" bestFit="1" customWidth="1"/>
    <col min="2056" max="2056" width="14.109375" style="30" bestFit="1" customWidth="1"/>
    <col min="2057" max="2304" width="8.77734375" style="30"/>
    <col min="2305" max="2305" width="5.21875" style="30" bestFit="1" customWidth="1"/>
    <col min="2306" max="2306" width="20.6640625" style="30" customWidth="1"/>
    <col min="2307" max="2307" width="5" style="30" bestFit="1" customWidth="1"/>
    <col min="2308" max="2308" width="4.6640625" style="30" bestFit="1" customWidth="1"/>
    <col min="2309" max="2310" width="14.109375" style="30" bestFit="1" customWidth="1"/>
    <col min="2311" max="2311" width="12.44140625" style="30" bestFit="1" customWidth="1"/>
    <col min="2312" max="2312" width="14.109375" style="30" bestFit="1" customWidth="1"/>
    <col min="2313" max="2560" width="8.77734375" style="30"/>
    <col min="2561" max="2561" width="5.21875" style="30" bestFit="1" customWidth="1"/>
    <col min="2562" max="2562" width="20.6640625" style="30" customWidth="1"/>
    <col min="2563" max="2563" width="5" style="30" bestFit="1" customWidth="1"/>
    <col min="2564" max="2564" width="4.6640625" style="30" bestFit="1" customWidth="1"/>
    <col min="2565" max="2566" width="14.109375" style="30" bestFit="1" customWidth="1"/>
    <col min="2567" max="2567" width="12.44140625" style="30" bestFit="1" customWidth="1"/>
    <col min="2568" max="2568" width="14.109375" style="30" bestFit="1" customWidth="1"/>
    <col min="2569" max="2816" width="8.77734375" style="30"/>
    <col min="2817" max="2817" width="5.21875" style="30" bestFit="1" customWidth="1"/>
    <col min="2818" max="2818" width="20.6640625" style="30" customWidth="1"/>
    <col min="2819" max="2819" width="5" style="30" bestFit="1" customWidth="1"/>
    <col min="2820" max="2820" width="4.6640625" style="30" bestFit="1" customWidth="1"/>
    <col min="2821" max="2822" width="14.109375" style="30" bestFit="1" customWidth="1"/>
    <col min="2823" max="2823" width="12.44140625" style="30" bestFit="1" customWidth="1"/>
    <col min="2824" max="2824" width="14.109375" style="30" bestFit="1" customWidth="1"/>
    <col min="2825" max="3072" width="8.77734375" style="30"/>
    <col min="3073" max="3073" width="5.21875" style="30" bestFit="1" customWidth="1"/>
    <col min="3074" max="3074" width="20.6640625" style="30" customWidth="1"/>
    <col min="3075" max="3075" width="5" style="30" bestFit="1" customWidth="1"/>
    <col min="3076" max="3076" width="4.6640625" style="30" bestFit="1" customWidth="1"/>
    <col min="3077" max="3078" width="14.109375" style="30" bestFit="1" customWidth="1"/>
    <col min="3079" max="3079" width="12.44140625" style="30" bestFit="1" customWidth="1"/>
    <col min="3080" max="3080" width="14.109375" style="30" bestFit="1" customWidth="1"/>
    <col min="3081" max="3328" width="8.77734375" style="30"/>
    <col min="3329" max="3329" width="5.21875" style="30" bestFit="1" customWidth="1"/>
    <col min="3330" max="3330" width="20.6640625" style="30" customWidth="1"/>
    <col min="3331" max="3331" width="5" style="30" bestFit="1" customWidth="1"/>
    <col min="3332" max="3332" width="4.6640625" style="30" bestFit="1" customWidth="1"/>
    <col min="3333" max="3334" width="14.109375" style="30" bestFit="1" customWidth="1"/>
    <col min="3335" max="3335" width="12.44140625" style="30" bestFit="1" customWidth="1"/>
    <col min="3336" max="3336" width="14.109375" style="30" bestFit="1" customWidth="1"/>
    <col min="3337" max="3584" width="8.77734375" style="30"/>
    <col min="3585" max="3585" width="5.21875" style="30" bestFit="1" customWidth="1"/>
    <col min="3586" max="3586" width="20.6640625" style="30" customWidth="1"/>
    <col min="3587" max="3587" width="5" style="30" bestFit="1" customWidth="1"/>
    <col min="3588" max="3588" width="4.6640625" style="30" bestFit="1" customWidth="1"/>
    <col min="3589" max="3590" width="14.109375" style="30" bestFit="1" customWidth="1"/>
    <col min="3591" max="3591" width="12.44140625" style="30" bestFit="1" customWidth="1"/>
    <col min="3592" max="3592" width="14.109375" style="30" bestFit="1" customWidth="1"/>
    <col min="3593" max="3840" width="8.77734375" style="30"/>
    <col min="3841" max="3841" width="5.21875" style="30" bestFit="1" customWidth="1"/>
    <col min="3842" max="3842" width="20.6640625" style="30" customWidth="1"/>
    <col min="3843" max="3843" width="5" style="30" bestFit="1" customWidth="1"/>
    <col min="3844" max="3844" width="4.6640625" style="30" bestFit="1" customWidth="1"/>
    <col min="3845" max="3846" width="14.109375" style="30" bestFit="1" customWidth="1"/>
    <col min="3847" max="3847" width="12.44140625" style="30" bestFit="1" customWidth="1"/>
    <col min="3848" max="3848" width="14.109375" style="30" bestFit="1" customWidth="1"/>
    <col min="3849" max="4096" width="8.77734375" style="30"/>
    <col min="4097" max="4097" width="5.21875" style="30" bestFit="1" customWidth="1"/>
    <col min="4098" max="4098" width="20.6640625" style="30" customWidth="1"/>
    <col min="4099" max="4099" width="5" style="30" bestFit="1" customWidth="1"/>
    <col min="4100" max="4100" width="4.6640625" style="30" bestFit="1" customWidth="1"/>
    <col min="4101" max="4102" width="14.109375" style="30" bestFit="1" customWidth="1"/>
    <col min="4103" max="4103" width="12.44140625" style="30" bestFit="1" customWidth="1"/>
    <col min="4104" max="4104" width="14.109375" style="30" bestFit="1" customWidth="1"/>
    <col min="4105" max="4352" width="8.77734375" style="30"/>
    <col min="4353" max="4353" width="5.21875" style="30" bestFit="1" customWidth="1"/>
    <col min="4354" max="4354" width="20.6640625" style="30" customWidth="1"/>
    <col min="4355" max="4355" width="5" style="30" bestFit="1" customWidth="1"/>
    <col min="4356" max="4356" width="4.6640625" style="30" bestFit="1" customWidth="1"/>
    <col min="4357" max="4358" width="14.109375" style="30" bestFit="1" customWidth="1"/>
    <col min="4359" max="4359" width="12.44140625" style="30" bestFit="1" customWidth="1"/>
    <col min="4360" max="4360" width="14.109375" style="30" bestFit="1" customWidth="1"/>
    <col min="4361" max="4608" width="8.77734375" style="30"/>
    <col min="4609" max="4609" width="5.21875" style="30" bestFit="1" customWidth="1"/>
    <col min="4610" max="4610" width="20.6640625" style="30" customWidth="1"/>
    <col min="4611" max="4611" width="5" style="30" bestFit="1" customWidth="1"/>
    <col min="4612" max="4612" width="4.6640625" style="30" bestFit="1" customWidth="1"/>
    <col min="4613" max="4614" width="14.109375" style="30" bestFit="1" customWidth="1"/>
    <col min="4615" max="4615" width="12.44140625" style="30" bestFit="1" customWidth="1"/>
    <col min="4616" max="4616" width="14.109375" style="30" bestFit="1" customWidth="1"/>
    <col min="4617" max="4864" width="8.77734375" style="30"/>
    <col min="4865" max="4865" width="5.21875" style="30" bestFit="1" customWidth="1"/>
    <col min="4866" max="4866" width="20.6640625" style="30" customWidth="1"/>
    <col min="4867" max="4867" width="5" style="30" bestFit="1" customWidth="1"/>
    <col min="4868" max="4868" width="4.6640625" style="30" bestFit="1" customWidth="1"/>
    <col min="4869" max="4870" width="14.109375" style="30" bestFit="1" customWidth="1"/>
    <col min="4871" max="4871" width="12.44140625" style="30" bestFit="1" customWidth="1"/>
    <col min="4872" max="4872" width="14.109375" style="30" bestFit="1" customWidth="1"/>
    <col min="4873" max="5120" width="8.77734375" style="30"/>
    <col min="5121" max="5121" width="5.21875" style="30" bestFit="1" customWidth="1"/>
    <col min="5122" max="5122" width="20.6640625" style="30" customWidth="1"/>
    <col min="5123" max="5123" width="5" style="30" bestFit="1" customWidth="1"/>
    <col min="5124" max="5124" width="4.6640625" style="30" bestFit="1" customWidth="1"/>
    <col min="5125" max="5126" width="14.109375" style="30" bestFit="1" customWidth="1"/>
    <col min="5127" max="5127" width="12.44140625" style="30" bestFit="1" customWidth="1"/>
    <col min="5128" max="5128" width="14.109375" style="30" bestFit="1" customWidth="1"/>
    <col min="5129" max="5376" width="8.77734375" style="30"/>
    <col min="5377" max="5377" width="5.21875" style="30" bestFit="1" customWidth="1"/>
    <col min="5378" max="5378" width="20.6640625" style="30" customWidth="1"/>
    <col min="5379" max="5379" width="5" style="30" bestFit="1" customWidth="1"/>
    <col min="5380" max="5380" width="4.6640625" style="30" bestFit="1" customWidth="1"/>
    <col min="5381" max="5382" width="14.109375" style="30" bestFit="1" customWidth="1"/>
    <col min="5383" max="5383" width="12.44140625" style="30" bestFit="1" customWidth="1"/>
    <col min="5384" max="5384" width="14.109375" style="30" bestFit="1" customWidth="1"/>
    <col min="5385" max="5632" width="8.77734375" style="30"/>
    <col min="5633" max="5633" width="5.21875" style="30" bestFit="1" customWidth="1"/>
    <col min="5634" max="5634" width="20.6640625" style="30" customWidth="1"/>
    <col min="5635" max="5635" width="5" style="30" bestFit="1" customWidth="1"/>
    <col min="5636" max="5636" width="4.6640625" style="30" bestFit="1" customWidth="1"/>
    <col min="5637" max="5638" width="14.109375" style="30" bestFit="1" customWidth="1"/>
    <col min="5639" max="5639" width="12.44140625" style="30" bestFit="1" customWidth="1"/>
    <col min="5640" max="5640" width="14.109375" style="30" bestFit="1" customWidth="1"/>
    <col min="5641" max="5888" width="8.77734375" style="30"/>
    <col min="5889" max="5889" width="5.21875" style="30" bestFit="1" customWidth="1"/>
    <col min="5890" max="5890" width="20.6640625" style="30" customWidth="1"/>
    <col min="5891" max="5891" width="5" style="30" bestFit="1" customWidth="1"/>
    <col min="5892" max="5892" width="4.6640625" style="30" bestFit="1" customWidth="1"/>
    <col min="5893" max="5894" width="14.109375" style="30" bestFit="1" customWidth="1"/>
    <col min="5895" max="5895" width="12.44140625" style="30" bestFit="1" customWidth="1"/>
    <col min="5896" max="5896" width="14.109375" style="30" bestFit="1" customWidth="1"/>
    <col min="5897" max="6144" width="8.77734375" style="30"/>
    <col min="6145" max="6145" width="5.21875" style="30" bestFit="1" customWidth="1"/>
    <col min="6146" max="6146" width="20.6640625" style="30" customWidth="1"/>
    <col min="6147" max="6147" width="5" style="30" bestFit="1" customWidth="1"/>
    <col min="6148" max="6148" width="4.6640625" style="30" bestFit="1" customWidth="1"/>
    <col min="6149" max="6150" width="14.109375" style="30" bestFit="1" customWidth="1"/>
    <col min="6151" max="6151" width="12.44140625" style="30" bestFit="1" customWidth="1"/>
    <col min="6152" max="6152" width="14.109375" style="30" bestFit="1" customWidth="1"/>
    <col min="6153" max="6400" width="8.77734375" style="30"/>
    <col min="6401" max="6401" width="5.21875" style="30" bestFit="1" customWidth="1"/>
    <col min="6402" max="6402" width="20.6640625" style="30" customWidth="1"/>
    <col min="6403" max="6403" width="5" style="30" bestFit="1" customWidth="1"/>
    <col min="6404" max="6404" width="4.6640625" style="30" bestFit="1" customWidth="1"/>
    <col min="6405" max="6406" width="14.109375" style="30" bestFit="1" customWidth="1"/>
    <col min="6407" max="6407" width="12.44140625" style="30" bestFit="1" customWidth="1"/>
    <col min="6408" max="6408" width="14.109375" style="30" bestFit="1" customWidth="1"/>
    <col min="6409" max="6656" width="8.77734375" style="30"/>
    <col min="6657" max="6657" width="5.21875" style="30" bestFit="1" customWidth="1"/>
    <col min="6658" max="6658" width="20.6640625" style="30" customWidth="1"/>
    <col min="6659" max="6659" width="5" style="30" bestFit="1" customWidth="1"/>
    <col min="6660" max="6660" width="4.6640625" style="30" bestFit="1" customWidth="1"/>
    <col min="6661" max="6662" width="14.109375" style="30" bestFit="1" customWidth="1"/>
    <col min="6663" max="6663" width="12.44140625" style="30" bestFit="1" customWidth="1"/>
    <col min="6664" max="6664" width="14.109375" style="30" bestFit="1" customWidth="1"/>
    <col min="6665" max="6912" width="8.77734375" style="30"/>
    <col min="6913" max="6913" width="5.21875" style="30" bestFit="1" customWidth="1"/>
    <col min="6914" max="6914" width="20.6640625" style="30" customWidth="1"/>
    <col min="6915" max="6915" width="5" style="30" bestFit="1" customWidth="1"/>
    <col min="6916" max="6916" width="4.6640625" style="30" bestFit="1" customWidth="1"/>
    <col min="6917" max="6918" width="14.109375" style="30" bestFit="1" customWidth="1"/>
    <col min="6919" max="6919" width="12.44140625" style="30" bestFit="1" customWidth="1"/>
    <col min="6920" max="6920" width="14.109375" style="30" bestFit="1" customWidth="1"/>
    <col min="6921" max="7168" width="8.77734375" style="30"/>
    <col min="7169" max="7169" width="5.21875" style="30" bestFit="1" customWidth="1"/>
    <col min="7170" max="7170" width="20.6640625" style="30" customWidth="1"/>
    <col min="7171" max="7171" width="5" style="30" bestFit="1" customWidth="1"/>
    <col min="7172" max="7172" width="4.6640625" style="30" bestFit="1" customWidth="1"/>
    <col min="7173" max="7174" width="14.109375" style="30" bestFit="1" customWidth="1"/>
    <col min="7175" max="7175" width="12.44140625" style="30" bestFit="1" customWidth="1"/>
    <col min="7176" max="7176" width="14.109375" style="30" bestFit="1" customWidth="1"/>
    <col min="7177" max="7424" width="8.77734375" style="30"/>
    <col min="7425" max="7425" width="5.21875" style="30" bestFit="1" customWidth="1"/>
    <col min="7426" max="7426" width="20.6640625" style="30" customWidth="1"/>
    <col min="7427" max="7427" width="5" style="30" bestFit="1" customWidth="1"/>
    <col min="7428" max="7428" width="4.6640625" style="30" bestFit="1" customWidth="1"/>
    <col min="7429" max="7430" width="14.109375" style="30" bestFit="1" customWidth="1"/>
    <col min="7431" max="7431" width="12.44140625" style="30" bestFit="1" customWidth="1"/>
    <col min="7432" max="7432" width="14.109375" style="30" bestFit="1" customWidth="1"/>
    <col min="7433" max="7680" width="8.77734375" style="30"/>
    <col min="7681" max="7681" width="5.21875" style="30" bestFit="1" customWidth="1"/>
    <col min="7682" max="7682" width="20.6640625" style="30" customWidth="1"/>
    <col min="7683" max="7683" width="5" style="30" bestFit="1" customWidth="1"/>
    <col min="7684" max="7684" width="4.6640625" style="30" bestFit="1" customWidth="1"/>
    <col min="7685" max="7686" width="14.109375" style="30" bestFit="1" customWidth="1"/>
    <col min="7687" max="7687" width="12.44140625" style="30" bestFit="1" customWidth="1"/>
    <col min="7688" max="7688" width="14.109375" style="30" bestFit="1" customWidth="1"/>
    <col min="7689" max="7936" width="8.77734375" style="30"/>
    <col min="7937" max="7937" width="5.21875" style="30" bestFit="1" customWidth="1"/>
    <col min="7938" max="7938" width="20.6640625" style="30" customWidth="1"/>
    <col min="7939" max="7939" width="5" style="30" bestFit="1" customWidth="1"/>
    <col min="7940" max="7940" width="4.6640625" style="30" bestFit="1" customWidth="1"/>
    <col min="7941" max="7942" width="14.109375" style="30" bestFit="1" customWidth="1"/>
    <col min="7943" max="7943" width="12.44140625" style="30" bestFit="1" customWidth="1"/>
    <col min="7944" max="7944" width="14.109375" style="30" bestFit="1" customWidth="1"/>
    <col min="7945" max="8192" width="8.77734375" style="30"/>
    <col min="8193" max="8193" width="5.21875" style="30" bestFit="1" customWidth="1"/>
    <col min="8194" max="8194" width="20.6640625" style="30" customWidth="1"/>
    <col min="8195" max="8195" width="5" style="30" bestFit="1" customWidth="1"/>
    <col min="8196" max="8196" width="4.6640625" style="30" bestFit="1" customWidth="1"/>
    <col min="8197" max="8198" width="14.109375" style="30" bestFit="1" customWidth="1"/>
    <col min="8199" max="8199" width="12.44140625" style="30" bestFit="1" customWidth="1"/>
    <col min="8200" max="8200" width="14.109375" style="30" bestFit="1" customWidth="1"/>
    <col min="8201" max="8448" width="8.77734375" style="30"/>
    <col min="8449" max="8449" width="5.21875" style="30" bestFit="1" customWidth="1"/>
    <col min="8450" max="8450" width="20.6640625" style="30" customWidth="1"/>
    <col min="8451" max="8451" width="5" style="30" bestFit="1" customWidth="1"/>
    <col min="8452" max="8452" width="4.6640625" style="30" bestFit="1" customWidth="1"/>
    <col min="8453" max="8454" width="14.109375" style="30" bestFit="1" customWidth="1"/>
    <col min="8455" max="8455" width="12.44140625" style="30" bestFit="1" customWidth="1"/>
    <col min="8456" max="8456" width="14.109375" style="30" bestFit="1" customWidth="1"/>
    <col min="8457" max="8704" width="8.77734375" style="30"/>
    <col min="8705" max="8705" width="5.21875" style="30" bestFit="1" customWidth="1"/>
    <col min="8706" max="8706" width="20.6640625" style="30" customWidth="1"/>
    <col min="8707" max="8707" width="5" style="30" bestFit="1" customWidth="1"/>
    <col min="8708" max="8708" width="4.6640625" style="30" bestFit="1" customWidth="1"/>
    <col min="8709" max="8710" width="14.109375" style="30" bestFit="1" customWidth="1"/>
    <col min="8711" max="8711" width="12.44140625" style="30" bestFit="1" customWidth="1"/>
    <col min="8712" max="8712" width="14.109375" style="30" bestFit="1" customWidth="1"/>
    <col min="8713" max="8960" width="8.77734375" style="30"/>
    <col min="8961" max="8961" width="5.21875" style="30" bestFit="1" customWidth="1"/>
    <col min="8962" max="8962" width="20.6640625" style="30" customWidth="1"/>
    <col min="8963" max="8963" width="5" style="30" bestFit="1" customWidth="1"/>
    <col min="8964" max="8964" width="4.6640625" style="30" bestFit="1" customWidth="1"/>
    <col min="8965" max="8966" width="14.109375" style="30" bestFit="1" customWidth="1"/>
    <col min="8967" max="8967" width="12.44140625" style="30" bestFit="1" customWidth="1"/>
    <col min="8968" max="8968" width="14.109375" style="30" bestFit="1" customWidth="1"/>
    <col min="8969" max="9216" width="8.77734375" style="30"/>
    <col min="9217" max="9217" width="5.21875" style="30" bestFit="1" customWidth="1"/>
    <col min="9218" max="9218" width="20.6640625" style="30" customWidth="1"/>
    <col min="9219" max="9219" width="5" style="30" bestFit="1" customWidth="1"/>
    <col min="9220" max="9220" width="4.6640625" style="30" bestFit="1" customWidth="1"/>
    <col min="9221" max="9222" width="14.109375" style="30" bestFit="1" customWidth="1"/>
    <col min="9223" max="9223" width="12.44140625" style="30" bestFit="1" customWidth="1"/>
    <col min="9224" max="9224" width="14.109375" style="30" bestFit="1" customWidth="1"/>
    <col min="9225" max="9472" width="8.77734375" style="30"/>
    <col min="9473" max="9473" width="5.21875" style="30" bestFit="1" customWidth="1"/>
    <col min="9474" max="9474" width="20.6640625" style="30" customWidth="1"/>
    <col min="9475" max="9475" width="5" style="30" bestFit="1" customWidth="1"/>
    <col min="9476" max="9476" width="4.6640625" style="30" bestFit="1" customWidth="1"/>
    <col min="9477" max="9478" width="14.109375" style="30" bestFit="1" customWidth="1"/>
    <col min="9479" max="9479" width="12.44140625" style="30" bestFit="1" customWidth="1"/>
    <col min="9480" max="9480" width="14.109375" style="30" bestFit="1" customWidth="1"/>
    <col min="9481" max="9728" width="8.77734375" style="30"/>
    <col min="9729" max="9729" width="5.21875" style="30" bestFit="1" customWidth="1"/>
    <col min="9730" max="9730" width="20.6640625" style="30" customWidth="1"/>
    <col min="9731" max="9731" width="5" style="30" bestFit="1" customWidth="1"/>
    <col min="9732" max="9732" width="4.6640625" style="30" bestFit="1" customWidth="1"/>
    <col min="9733" max="9734" width="14.109375" style="30" bestFit="1" customWidth="1"/>
    <col min="9735" max="9735" width="12.44140625" style="30" bestFit="1" customWidth="1"/>
    <col min="9736" max="9736" width="14.109375" style="30" bestFit="1" customWidth="1"/>
    <col min="9737" max="9984" width="8.77734375" style="30"/>
    <col min="9985" max="9985" width="5.21875" style="30" bestFit="1" customWidth="1"/>
    <col min="9986" max="9986" width="20.6640625" style="30" customWidth="1"/>
    <col min="9987" max="9987" width="5" style="30" bestFit="1" customWidth="1"/>
    <col min="9988" max="9988" width="4.6640625" style="30" bestFit="1" customWidth="1"/>
    <col min="9989" max="9990" width="14.109375" style="30" bestFit="1" customWidth="1"/>
    <col min="9991" max="9991" width="12.44140625" style="30" bestFit="1" customWidth="1"/>
    <col min="9992" max="9992" width="14.109375" style="30" bestFit="1" customWidth="1"/>
    <col min="9993" max="10240" width="8.77734375" style="30"/>
    <col min="10241" max="10241" width="5.21875" style="30" bestFit="1" customWidth="1"/>
    <col min="10242" max="10242" width="20.6640625" style="30" customWidth="1"/>
    <col min="10243" max="10243" width="5" style="30" bestFit="1" customWidth="1"/>
    <col min="10244" max="10244" width="4.6640625" style="30" bestFit="1" customWidth="1"/>
    <col min="10245" max="10246" width="14.109375" style="30" bestFit="1" customWidth="1"/>
    <col min="10247" max="10247" width="12.44140625" style="30" bestFit="1" customWidth="1"/>
    <col min="10248" max="10248" width="14.109375" style="30" bestFit="1" customWidth="1"/>
    <col min="10249" max="10496" width="8.77734375" style="30"/>
    <col min="10497" max="10497" width="5.21875" style="30" bestFit="1" customWidth="1"/>
    <col min="10498" max="10498" width="20.6640625" style="30" customWidth="1"/>
    <col min="10499" max="10499" width="5" style="30" bestFit="1" customWidth="1"/>
    <col min="10500" max="10500" width="4.6640625" style="30" bestFit="1" customWidth="1"/>
    <col min="10501" max="10502" width="14.109375" style="30" bestFit="1" customWidth="1"/>
    <col min="10503" max="10503" width="12.44140625" style="30" bestFit="1" customWidth="1"/>
    <col min="10504" max="10504" width="14.109375" style="30" bestFit="1" customWidth="1"/>
    <col min="10505" max="10752" width="8.77734375" style="30"/>
    <col min="10753" max="10753" width="5.21875" style="30" bestFit="1" customWidth="1"/>
    <col min="10754" max="10754" width="20.6640625" style="30" customWidth="1"/>
    <col min="10755" max="10755" width="5" style="30" bestFit="1" customWidth="1"/>
    <col min="10756" max="10756" width="4.6640625" style="30" bestFit="1" customWidth="1"/>
    <col min="10757" max="10758" width="14.109375" style="30" bestFit="1" customWidth="1"/>
    <col min="10759" max="10759" width="12.44140625" style="30" bestFit="1" customWidth="1"/>
    <col min="10760" max="10760" width="14.109375" style="30" bestFit="1" customWidth="1"/>
    <col min="10761" max="11008" width="8.77734375" style="30"/>
    <col min="11009" max="11009" width="5.21875" style="30" bestFit="1" customWidth="1"/>
    <col min="11010" max="11010" width="20.6640625" style="30" customWidth="1"/>
    <col min="11011" max="11011" width="5" style="30" bestFit="1" customWidth="1"/>
    <col min="11012" max="11012" width="4.6640625" style="30" bestFit="1" customWidth="1"/>
    <col min="11013" max="11014" width="14.109375" style="30" bestFit="1" customWidth="1"/>
    <col min="11015" max="11015" width="12.44140625" style="30" bestFit="1" customWidth="1"/>
    <col min="11016" max="11016" width="14.109375" style="30" bestFit="1" customWidth="1"/>
    <col min="11017" max="11264" width="8.77734375" style="30"/>
    <col min="11265" max="11265" width="5.21875" style="30" bestFit="1" customWidth="1"/>
    <col min="11266" max="11266" width="20.6640625" style="30" customWidth="1"/>
    <col min="11267" max="11267" width="5" style="30" bestFit="1" customWidth="1"/>
    <col min="11268" max="11268" width="4.6640625" style="30" bestFit="1" customWidth="1"/>
    <col min="11269" max="11270" width="14.109375" style="30" bestFit="1" customWidth="1"/>
    <col min="11271" max="11271" width="12.44140625" style="30" bestFit="1" customWidth="1"/>
    <col min="11272" max="11272" width="14.109375" style="30" bestFit="1" customWidth="1"/>
    <col min="11273" max="11520" width="8.77734375" style="30"/>
    <col min="11521" max="11521" width="5.21875" style="30" bestFit="1" customWidth="1"/>
    <col min="11522" max="11522" width="20.6640625" style="30" customWidth="1"/>
    <col min="11523" max="11523" width="5" style="30" bestFit="1" customWidth="1"/>
    <col min="11524" max="11524" width="4.6640625" style="30" bestFit="1" customWidth="1"/>
    <col min="11525" max="11526" width="14.109375" style="30" bestFit="1" customWidth="1"/>
    <col min="11527" max="11527" width="12.44140625" style="30" bestFit="1" customWidth="1"/>
    <col min="11528" max="11528" width="14.109375" style="30" bestFit="1" customWidth="1"/>
    <col min="11529" max="11776" width="8.77734375" style="30"/>
    <col min="11777" max="11777" width="5.21875" style="30" bestFit="1" customWidth="1"/>
    <col min="11778" max="11778" width="20.6640625" style="30" customWidth="1"/>
    <col min="11779" max="11779" width="5" style="30" bestFit="1" customWidth="1"/>
    <col min="11780" max="11780" width="4.6640625" style="30" bestFit="1" customWidth="1"/>
    <col min="11781" max="11782" width="14.109375" style="30" bestFit="1" customWidth="1"/>
    <col min="11783" max="11783" width="12.44140625" style="30" bestFit="1" customWidth="1"/>
    <col min="11784" max="11784" width="14.109375" style="30" bestFit="1" customWidth="1"/>
    <col min="11785" max="12032" width="8.77734375" style="30"/>
    <col min="12033" max="12033" width="5.21875" style="30" bestFit="1" customWidth="1"/>
    <col min="12034" max="12034" width="20.6640625" style="30" customWidth="1"/>
    <col min="12035" max="12035" width="5" style="30" bestFit="1" customWidth="1"/>
    <col min="12036" max="12036" width="4.6640625" style="30" bestFit="1" customWidth="1"/>
    <col min="12037" max="12038" width="14.109375" style="30" bestFit="1" customWidth="1"/>
    <col min="12039" max="12039" width="12.44140625" style="30" bestFit="1" customWidth="1"/>
    <col min="12040" max="12040" width="14.109375" style="30" bestFit="1" customWidth="1"/>
    <col min="12041" max="12288" width="8.77734375" style="30"/>
    <col min="12289" max="12289" width="5.21875" style="30" bestFit="1" customWidth="1"/>
    <col min="12290" max="12290" width="20.6640625" style="30" customWidth="1"/>
    <col min="12291" max="12291" width="5" style="30" bestFit="1" customWidth="1"/>
    <col min="12292" max="12292" width="4.6640625" style="30" bestFit="1" customWidth="1"/>
    <col min="12293" max="12294" width="14.109375" style="30" bestFit="1" customWidth="1"/>
    <col min="12295" max="12295" width="12.44140625" style="30" bestFit="1" customWidth="1"/>
    <col min="12296" max="12296" width="14.109375" style="30" bestFit="1" customWidth="1"/>
    <col min="12297" max="12544" width="8.77734375" style="30"/>
    <col min="12545" max="12545" width="5.21875" style="30" bestFit="1" customWidth="1"/>
    <col min="12546" max="12546" width="20.6640625" style="30" customWidth="1"/>
    <col min="12547" max="12547" width="5" style="30" bestFit="1" customWidth="1"/>
    <col min="12548" max="12548" width="4.6640625" style="30" bestFit="1" customWidth="1"/>
    <col min="12549" max="12550" width="14.109375" style="30" bestFit="1" customWidth="1"/>
    <col min="12551" max="12551" width="12.44140625" style="30" bestFit="1" customWidth="1"/>
    <col min="12552" max="12552" width="14.109375" style="30" bestFit="1" customWidth="1"/>
    <col min="12553" max="12800" width="8.77734375" style="30"/>
    <col min="12801" max="12801" width="5.21875" style="30" bestFit="1" customWidth="1"/>
    <col min="12802" max="12802" width="20.6640625" style="30" customWidth="1"/>
    <col min="12803" max="12803" width="5" style="30" bestFit="1" customWidth="1"/>
    <col min="12804" max="12804" width="4.6640625" style="30" bestFit="1" customWidth="1"/>
    <col min="12805" max="12806" width="14.109375" style="30" bestFit="1" customWidth="1"/>
    <col min="12807" max="12807" width="12.44140625" style="30" bestFit="1" customWidth="1"/>
    <col min="12808" max="12808" width="14.109375" style="30" bestFit="1" customWidth="1"/>
    <col min="12809" max="13056" width="8.77734375" style="30"/>
    <col min="13057" max="13057" width="5.21875" style="30" bestFit="1" customWidth="1"/>
    <col min="13058" max="13058" width="20.6640625" style="30" customWidth="1"/>
    <col min="13059" max="13059" width="5" style="30" bestFit="1" customWidth="1"/>
    <col min="13060" max="13060" width="4.6640625" style="30" bestFit="1" customWidth="1"/>
    <col min="13061" max="13062" width="14.109375" style="30" bestFit="1" customWidth="1"/>
    <col min="13063" max="13063" width="12.44140625" style="30" bestFit="1" customWidth="1"/>
    <col min="13064" max="13064" width="14.109375" style="30" bestFit="1" customWidth="1"/>
    <col min="13065" max="13312" width="8.77734375" style="30"/>
    <col min="13313" max="13313" width="5.21875" style="30" bestFit="1" customWidth="1"/>
    <col min="13314" max="13314" width="20.6640625" style="30" customWidth="1"/>
    <col min="13315" max="13315" width="5" style="30" bestFit="1" customWidth="1"/>
    <col min="13316" max="13316" width="4.6640625" style="30" bestFit="1" customWidth="1"/>
    <col min="13317" max="13318" width="14.109375" style="30" bestFit="1" customWidth="1"/>
    <col min="13319" max="13319" width="12.44140625" style="30" bestFit="1" customWidth="1"/>
    <col min="13320" max="13320" width="14.109375" style="30" bestFit="1" customWidth="1"/>
    <col min="13321" max="13568" width="8.77734375" style="30"/>
    <col min="13569" max="13569" width="5.21875" style="30" bestFit="1" customWidth="1"/>
    <col min="13570" max="13570" width="20.6640625" style="30" customWidth="1"/>
    <col min="13571" max="13571" width="5" style="30" bestFit="1" customWidth="1"/>
    <col min="13572" max="13572" width="4.6640625" style="30" bestFit="1" customWidth="1"/>
    <col min="13573" max="13574" width="14.109375" style="30" bestFit="1" customWidth="1"/>
    <col min="13575" max="13575" width="12.44140625" style="30" bestFit="1" customWidth="1"/>
    <col min="13576" max="13576" width="14.109375" style="30" bestFit="1" customWidth="1"/>
    <col min="13577" max="13824" width="8.77734375" style="30"/>
    <col min="13825" max="13825" width="5.21875" style="30" bestFit="1" customWidth="1"/>
    <col min="13826" max="13826" width="20.6640625" style="30" customWidth="1"/>
    <col min="13827" max="13827" width="5" style="30" bestFit="1" customWidth="1"/>
    <col min="13828" max="13828" width="4.6640625" style="30" bestFit="1" customWidth="1"/>
    <col min="13829" max="13830" width="14.109375" style="30" bestFit="1" customWidth="1"/>
    <col min="13831" max="13831" width="12.44140625" style="30" bestFit="1" customWidth="1"/>
    <col min="13832" max="13832" width="14.109375" style="30" bestFit="1" customWidth="1"/>
    <col min="13833" max="14080" width="8.77734375" style="30"/>
    <col min="14081" max="14081" width="5.21875" style="30" bestFit="1" customWidth="1"/>
    <col min="14082" max="14082" width="20.6640625" style="30" customWidth="1"/>
    <col min="14083" max="14083" width="5" style="30" bestFit="1" customWidth="1"/>
    <col min="14084" max="14084" width="4.6640625" style="30" bestFit="1" customWidth="1"/>
    <col min="14085" max="14086" width="14.109375" style="30" bestFit="1" customWidth="1"/>
    <col min="14087" max="14087" width="12.44140625" style="30" bestFit="1" customWidth="1"/>
    <col min="14088" max="14088" width="14.109375" style="30" bestFit="1" customWidth="1"/>
    <col min="14089" max="14336" width="8.77734375" style="30"/>
    <col min="14337" max="14337" width="5.21875" style="30" bestFit="1" customWidth="1"/>
    <col min="14338" max="14338" width="20.6640625" style="30" customWidth="1"/>
    <col min="14339" max="14339" width="5" style="30" bestFit="1" customWidth="1"/>
    <col min="14340" max="14340" width="4.6640625" style="30" bestFit="1" customWidth="1"/>
    <col min="14341" max="14342" width="14.109375" style="30" bestFit="1" customWidth="1"/>
    <col min="14343" max="14343" width="12.44140625" style="30" bestFit="1" customWidth="1"/>
    <col min="14344" max="14344" width="14.109375" style="30" bestFit="1" customWidth="1"/>
    <col min="14345" max="14592" width="8.77734375" style="30"/>
    <col min="14593" max="14593" width="5.21875" style="30" bestFit="1" customWidth="1"/>
    <col min="14594" max="14594" width="20.6640625" style="30" customWidth="1"/>
    <col min="14595" max="14595" width="5" style="30" bestFit="1" customWidth="1"/>
    <col min="14596" max="14596" width="4.6640625" style="30" bestFit="1" customWidth="1"/>
    <col min="14597" max="14598" width="14.109375" style="30" bestFit="1" customWidth="1"/>
    <col min="14599" max="14599" width="12.44140625" style="30" bestFit="1" customWidth="1"/>
    <col min="14600" max="14600" width="14.109375" style="30" bestFit="1" customWidth="1"/>
    <col min="14601" max="14848" width="8.77734375" style="30"/>
    <col min="14849" max="14849" width="5.21875" style="30" bestFit="1" customWidth="1"/>
    <col min="14850" max="14850" width="20.6640625" style="30" customWidth="1"/>
    <col min="14851" max="14851" width="5" style="30" bestFit="1" customWidth="1"/>
    <col min="14852" max="14852" width="4.6640625" style="30" bestFit="1" customWidth="1"/>
    <col min="14853" max="14854" width="14.109375" style="30" bestFit="1" customWidth="1"/>
    <col min="14855" max="14855" width="12.44140625" style="30" bestFit="1" customWidth="1"/>
    <col min="14856" max="14856" width="14.109375" style="30" bestFit="1" customWidth="1"/>
    <col min="14857" max="15104" width="8.77734375" style="30"/>
    <col min="15105" max="15105" width="5.21875" style="30" bestFit="1" customWidth="1"/>
    <col min="15106" max="15106" width="20.6640625" style="30" customWidth="1"/>
    <col min="15107" max="15107" width="5" style="30" bestFit="1" customWidth="1"/>
    <col min="15108" max="15108" width="4.6640625" style="30" bestFit="1" customWidth="1"/>
    <col min="15109" max="15110" width="14.109375" style="30" bestFit="1" customWidth="1"/>
    <col min="15111" max="15111" width="12.44140625" style="30" bestFit="1" customWidth="1"/>
    <col min="15112" max="15112" width="14.109375" style="30" bestFit="1" customWidth="1"/>
    <col min="15113" max="15360" width="8.77734375" style="30"/>
    <col min="15361" max="15361" width="5.21875" style="30" bestFit="1" customWidth="1"/>
    <col min="15362" max="15362" width="20.6640625" style="30" customWidth="1"/>
    <col min="15363" max="15363" width="5" style="30" bestFit="1" customWidth="1"/>
    <col min="15364" max="15364" width="4.6640625" style="30" bestFit="1" customWidth="1"/>
    <col min="15365" max="15366" width="14.109375" style="30" bestFit="1" customWidth="1"/>
    <col min="15367" max="15367" width="12.44140625" style="30" bestFit="1" customWidth="1"/>
    <col min="15368" max="15368" width="14.109375" style="30" bestFit="1" customWidth="1"/>
    <col min="15369" max="15616" width="8.77734375" style="30"/>
    <col min="15617" max="15617" width="5.21875" style="30" bestFit="1" customWidth="1"/>
    <col min="15618" max="15618" width="20.6640625" style="30" customWidth="1"/>
    <col min="15619" max="15619" width="5" style="30" bestFit="1" customWidth="1"/>
    <col min="15620" max="15620" width="4.6640625" style="30" bestFit="1" customWidth="1"/>
    <col min="15621" max="15622" width="14.109375" style="30" bestFit="1" customWidth="1"/>
    <col min="15623" max="15623" width="12.44140625" style="30" bestFit="1" customWidth="1"/>
    <col min="15624" max="15624" width="14.109375" style="30" bestFit="1" customWidth="1"/>
    <col min="15625" max="15872" width="8.77734375" style="30"/>
    <col min="15873" max="15873" width="5.21875" style="30" bestFit="1" customWidth="1"/>
    <col min="15874" max="15874" width="20.6640625" style="30" customWidth="1"/>
    <col min="15875" max="15875" width="5" style="30" bestFit="1" customWidth="1"/>
    <col min="15876" max="15876" width="4.6640625" style="30" bestFit="1" customWidth="1"/>
    <col min="15877" max="15878" width="14.109375" style="30" bestFit="1" customWidth="1"/>
    <col min="15879" max="15879" width="12.44140625" style="30" bestFit="1" customWidth="1"/>
    <col min="15880" max="15880" width="14.109375" style="30" bestFit="1" customWidth="1"/>
    <col min="15881" max="16128" width="8.77734375" style="30"/>
    <col min="16129" max="16129" width="5.21875" style="30" bestFit="1" customWidth="1"/>
    <col min="16130" max="16130" width="20.6640625" style="30" customWidth="1"/>
    <col min="16131" max="16131" width="5" style="30" bestFit="1" customWidth="1"/>
    <col min="16132" max="16132" width="4.6640625" style="30" bestFit="1" customWidth="1"/>
    <col min="16133" max="16134" width="14.109375" style="30" bestFit="1" customWidth="1"/>
    <col min="16135" max="16135" width="12.44140625" style="30" bestFit="1" customWidth="1"/>
    <col min="16136" max="16136" width="14.109375" style="30" bestFit="1" customWidth="1"/>
    <col min="16137" max="16384" width="8.77734375" style="30"/>
  </cols>
  <sheetData>
    <row r="1" spans="1:8" s="2" customFormat="1" ht="15.6">
      <c r="A1" s="166" t="s">
        <v>2</v>
      </c>
      <c r="B1" s="166"/>
      <c r="C1" s="166"/>
      <c r="D1" s="166"/>
      <c r="E1" s="166"/>
      <c r="F1" s="166"/>
      <c r="G1" s="166"/>
      <c r="H1" s="166"/>
    </row>
    <row r="2" spans="1:8" s="2" customFormat="1" ht="15.6">
      <c r="A2" s="167" t="s">
        <v>566</v>
      </c>
      <c r="B2" s="167"/>
      <c r="C2" s="167"/>
      <c r="D2" s="167"/>
      <c r="E2" s="167"/>
      <c r="F2" s="167"/>
      <c r="G2" s="167"/>
      <c r="H2" s="167"/>
    </row>
    <row r="3" spans="1:8" s="2" customFormat="1" ht="15.6">
      <c r="A3" s="167" t="s">
        <v>568</v>
      </c>
      <c r="B3" s="167"/>
      <c r="C3" s="167"/>
      <c r="D3" s="167"/>
      <c r="E3" s="167"/>
      <c r="F3" s="167"/>
      <c r="G3" s="167"/>
      <c r="H3" s="167"/>
    </row>
    <row r="4" spans="1:8" s="2" customFormat="1" ht="15.6">
      <c r="A4" s="168" t="s">
        <v>582</v>
      </c>
      <c r="B4" s="168"/>
      <c r="C4" s="168"/>
      <c r="D4" s="168"/>
      <c r="E4" s="168"/>
      <c r="F4" s="168"/>
      <c r="G4" s="168"/>
      <c r="H4" s="168"/>
    </row>
    <row r="5" spans="1:8">
      <c r="A5" s="173"/>
      <c r="B5" s="174"/>
      <c r="C5" s="174"/>
      <c r="D5" s="174"/>
      <c r="E5" s="174"/>
      <c r="F5" s="174"/>
      <c r="G5" s="174"/>
      <c r="H5" s="175"/>
    </row>
    <row r="6" spans="1:8">
      <c r="A6" s="54" t="s">
        <v>4</v>
      </c>
      <c r="B6" s="55" t="s">
        <v>5</v>
      </c>
      <c r="C6" s="69"/>
      <c r="D6" s="69"/>
      <c r="E6" s="70" t="s">
        <v>22</v>
      </c>
      <c r="F6" s="70" t="s">
        <v>117</v>
      </c>
      <c r="G6" s="179" t="s">
        <v>25</v>
      </c>
      <c r="H6" s="179" t="s">
        <v>25</v>
      </c>
    </row>
    <row r="7" spans="1:8">
      <c r="A7" s="54"/>
      <c r="B7" s="56"/>
      <c r="C7" s="69" t="s">
        <v>22</v>
      </c>
      <c r="D7" s="69" t="s">
        <v>118</v>
      </c>
      <c r="E7" s="70" t="s">
        <v>98</v>
      </c>
      <c r="F7" s="70" t="s">
        <v>99</v>
      </c>
      <c r="G7" s="179" t="s">
        <v>98</v>
      </c>
      <c r="H7" s="179" t="s">
        <v>99</v>
      </c>
    </row>
    <row r="8" spans="1:8" ht="24">
      <c r="A8" s="57">
        <v>2</v>
      </c>
      <c r="B8" s="58" t="s">
        <v>119</v>
      </c>
      <c r="C8" s="71"/>
      <c r="D8" s="71"/>
    </row>
    <row r="9" spans="1:8" ht="68.400000000000006">
      <c r="A9" s="59">
        <v>2.1</v>
      </c>
      <c r="B9" s="60" t="s">
        <v>248</v>
      </c>
      <c r="C9" s="73" t="s">
        <v>121</v>
      </c>
      <c r="D9" s="73">
        <v>1</v>
      </c>
      <c r="G9" s="177">
        <f>+E9*D9</f>
        <v>0</v>
      </c>
      <c r="H9" s="177">
        <f>+F9*D9</f>
        <v>0</v>
      </c>
    </row>
    <row r="10" spans="1:8">
      <c r="A10" s="59"/>
      <c r="B10" s="60"/>
      <c r="C10" s="73"/>
      <c r="D10" s="73"/>
    </row>
    <row r="11" spans="1:8" ht="205.2">
      <c r="A11" s="59">
        <v>2.2000000000000002</v>
      </c>
      <c r="B11" s="60" t="s">
        <v>249</v>
      </c>
      <c r="C11" s="73" t="s">
        <v>121</v>
      </c>
      <c r="D11" s="73">
        <v>1</v>
      </c>
      <c r="G11" s="177">
        <f>+E11*D11</f>
        <v>0</v>
      </c>
      <c r="H11" s="177">
        <f>+F11*D11</f>
        <v>0</v>
      </c>
    </row>
    <row r="12" spans="1:8">
      <c r="A12" s="59"/>
      <c r="B12" s="60"/>
      <c r="C12" s="73"/>
      <c r="D12" s="73"/>
    </row>
    <row r="13" spans="1:8" ht="34.200000000000003">
      <c r="A13" s="59">
        <v>2.2999999999999998</v>
      </c>
      <c r="B13" s="60" t="s">
        <v>250</v>
      </c>
      <c r="C13" s="73" t="s">
        <v>197</v>
      </c>
      <c r="D13" s="73">
        <v>1</v>
      </c>
      <c r="G13" s="177">
        <f>+E13*D13</f>
        <v>0</v>
      </c>
      <c r="H13" s="177">
        <f>+F13*D13</f>
        <v>0</v>
      </c>
    </row>
    <row r="14" spans="1:8">
      <c r="A14" s="59"/>
      <c r="B14" s="60"/>
      <c r="C14" s="73"/>
      <c r="D14" s="73"/>
    </row>
    <row r="15" spans="1:8" ht="57">
      <c r="A15" s="59">
        <v>2.2999999999999998</v>
      </c>
      <c r="B15" s="60" t="s">
        <v>251</v>
      </c>
      <c r="C15" s="73" t="s">
        <v>121</v>
      </c>
      <c r="D15" s="73">
        <v>3</v>
      </c>
      <c r="G15" s="177">
        <f>+E15*D15</f>
        <v>0</v>
      </c>
      <c r="H15" s="177">
        <f>+F15*D15</f>
        <v>0</v>
      </c>
    </row>
    <row r="16" spans="1:8">
      <c r="A16" s="59"/>
      <c r="B16" s="60"/>
      <c r="C16" s="73"/>
      <c r="D16" s="73"/>
    </row>
    <row r="17" spans="1:8" ht="34.200000000000003">
      <c r="A17" s="59">
        <v>2.4</v>
      </c>
      <c r="B17" s="60" t="s">
        <v>252</v>
      </c>
      <c r="C17" s="73" t="s">
        <v>121</v>
      </c>
      <c r="D17" s="73">
        <v>1</v>
      </c>
      <c r="G17" s="177">
        <f>+E17*D17</f>
        <v>0</v>
      </c>
      <c r="H17" s="177">
        <f>+F17*D17</f>
        <v>0</v>
      </c>
    </row>
    <row r="18" spans="1:8">
      <c r="A18" s="59"/>
      <c r="B18" s="60"/>
      <c r="C18" s="73"/>
      <c r="D18" s="73"/>
    </row>
    <row r="19" spans="1:8" s="40" customFormat="1" ht="72">
      <c r="A19" s="57">
        <v>2.2999999999999998</v>
      </c>
      <c r="B19" s="58" t="s">
        <v>153</v>
      </c>
      <c r="C19" s="71"/>
      <c r="D19" s="71"/>
      <c r="E19" s="74"/>
      <c r="F19" s="74"/>
      <c r="G19" s="178"/>
      <c r="H19" s="178"/>
    </row>
    <row r="20" spans="1:8" s="37" customFormat="1" ht="34.200000000000003">
      <c r="A20" s="59" t="s">
        <v>123</v>
      </c>
      <c r="B20" s="60" t="s">
        <v>229</v>
      </c>
      <c r="C20" s="73" t="s">
        <v>147</v>
      </c>
      <c r="D20" s="73">
        <v>200</v>
      </c>
      <c r="E20" s="72"/>
      <c r="F20" s="72"/>
      <c r="G20" s="177">
        <f t="shared" ref="G20:G28" si="0">+E20*D20</f>
        <v>0</v>
      </c>
      <c r="H20" s="177">
        <f t="shared" ref="H20:H28" si="1">+F20*D20</f>
        <v>0</v>
      </c>
    </row>
    <row r="21" spans="1:8" s="37" customFormat="1" ht="22.8">
      <c r="A21" s="59" t="s">
        <v>125</v>
      </c>
      <c r="B21" s="60" t="s">
        <v>222</v>
      </c>
      <c r="C21" s="73" t="s">
        <v>147</v>
      </c>
      <c r="D21" s="73">
        <v>200</v>
      </c>
      <c r="E21" s="72"/>
      <c r="F21" s="72"/>
      <c r="G21" s="177">
        <f t="shared" si="0"/>
        <v>0</v>
      </c>
      <c r="H21" s="177">
        <f t="shared" si="1"/>
        <v>0</v>
      </c>
    </row>
    <row r="22" spans="1:8" s="37" customFormat="1" ht="22.8">
      <c r="A22" s="59" t="s">
        <v>123</v>
      </c>
      <c r="B22" s="60" t="s">
        <v>230</v>
      </c>
      <c r="C22" s="73" t="s">
        <v>147</v>
      </c>
      <c r="D22" s="73">
        <v>100</v>
      </c>
      <c r="E22" s="72"/>
      <c r="F22" s="72"/>
      <c r="G22" s="177">
        <f>+E22*D22</f>
        <v>0</v>
      </c>
      <c r="H22" s="177">
        <f>+F22*D22</f>
        <v>0</v>
      </c>
    </row>
    <row r="23" spans="1:8" s="37" customFormat="1" ht="22.8">
      <c r="A23" s="59" t="s">
        <v>125</v>
      </c>
      <c r="B23" s="60" t="s">
        <v>155</v>
      </c>
      <c r="C23" s="73" t="s">
        <v>147</v>
      </c>
      <c r="D23" s="73">
        <v>100</v>
      </c>
      <c r="E23" s="72"/>
      <c r="F23" s="72"/>
      <c r="G23" s="177">
        <f>+E23*D23</f>
        <v>0</v>
      </c>
      <c r="H23" s="177">
        <f>+F23*D23</f>
        <v>0</v>
      </c>
    </row>
    <row r="24" spans="1:8" s="37" customFormat="1" ht="22.8">
      <c r="A24" s="59" t="s">
        <v>127</v>
      </c>
      <c r="B24" s="60" t="s">
        <v>224</v>
      </c>
      <c r="C24" s="73" t="s">
        <v>147</v>
      </c>
      <c r="D24" s="73">
        <v>30</v>
      </c>
      <c r="E24" s="72"/>
      <c r="F24" s="72"/>
      <c r="G24" s="177">
        <f t="shared" si="0"/>
        <v>0</v>
      </c>
      <c r="H24" s="177">
        <f t="shared" si="1"/>
        <v>0</v>
      </c>
    </row>
    <row r="25" spans="1:8">
      <c r="A25" s="59" t="s">
        <v>129</v>
      </c>
      <c r="B25" s="60" t="s">
        <v>231</v>
      </c>
      <c r="C25" s="73" t="s">
        <v>147</v>
      </c>
      <c r="D25" s="73">
        <v>500</v>
      </c>
      <c r="G25" s="177">
        <f t="shared" si="0"/>
        <v>0</v>
      </c>
      <c r="H25" s="177">
        <f t="shared" si="1"/>
        <v>0</v>
      </c>
    </row>
    <row r="26" spans="1:8">
      <c r="A26" s="59" t="s">
        <v>131</v>
      </c>
      <c r="B26" s="60" t="s">
        <v>253</v>
      </c>
      <c r="C26" s="73" t="s">
        <v>147</v>
      </c>
      <c r="D26" s="73">
        <v>600</v>
      </c>
      <c r="G26" s="177">
        <f t="shared" si="0"/>
        <v>0</v>
      </c>
      <c r="H26" s="177">
        <f t="shared" si="1"/>
        <v>0</v>
      </c>
    </row>
    <row r="27" spans="1:8" ht="22.8">
      <c r="A27" s="59" t="s">
        <v>131</v>
      </c>
      <c r="B27" s="60" t="s">
        <v>159</v>
      </c>
      <c r="C27" s="73" t="s">
        <v>147</v>
      </c>
      <c r="D27" s="73">
        <v>300</v>
      </c>
      <c r="G27" s="177">
        <f t="shared" si="0"/>
        <v>0</v>
      </c>
      <c r="H27" s="177">
        <f t="shared" si="1"/>
        <v>0</v>
      </c>
    </row>
    <row r="28" spans="1:8" ht="22.8">
      <c r="A28" s="59" t="s">
        <v>133</v>
      </c>
      <c r="B28" s="60" t="s">
        <v>160</v>
      </c>
      <c r="C28" s="73" t="s">
        <v>147</v>
      </c>
      <c r="D28" s="73">
        <v>300</v>
      </c>
      <c r="G28" s="177">
        <f t="shared" si="0"/>
        <v>0</v>
      </c>
      <c r="H28" s="177">
        <f t="shared" si="1"/>
        <v>0</v>
      </c>
    </row>
    <row r="29" spans="1:8">
      <c r="A29" s="59"/>
      <c r="B29" s="60" t="s">
        <v>161</v>
      </c>
      <c r="C29" s="73"/>
      <c r="D29" s="73"/>
    </row>
    <row r="30" spans="1:8" ht="79.8">
      <c r="A30" s="59">
        <v>3.4</v>
      </c>
      <c r="B30" s="60" t="s">
        <v>162</v>
      </c>
      <c r="C30" s="73"/>
      <c r="D30" s="73"/>
    </row>
    <row r="31" spans="1:8" ht="22.8">
      <c r="A31" s="59" t="s">
        <v>123</v>
      </c>
      <c r="B31" s="60" t="s">
        <v>232</v>
      </c>
      <c r="C31" s="73" t="s">
        <v>121</v>
      </c>
      <c r="D31" s="73">
        <v>2</v>
      </c>
      <c r="G31" s="177">
        <f t="shared" ref="G31:G39" si="2">+E31*D31</f>
        <v>0</v>
      </c>
      <c r="H31" s="177">
        <f t="shared" ref="H31:H39" si="3">+F31*D31</f>
        <v>0</v>
      </c>
    </row>
    <row r="32" spans="1:8" ht="22.8">
      <c r="A32" s="59" t="s">
        <v>125</v>
      </c>
      <c r="B32" s="60" t="s">
        <v>222</v>
      </c>
      <c r="C32" s="73" t="s">
        <v>121</v>
      </c>
      <c r="D32" s="73">
        <v>2</v>
      </c>
      <c r="G32" s="177">
        <f t="shared" si="2"/>
        <v>0</v>
      </c>
      <c r="H32" s="177">
        <f t="shared" si="3"/>
        <v>0</v>
      </c>
    </row>
    <row r="33" spans="1:8" ht="22.8">
      <c r="A33" s="59"/>
      <c r="B33" s="60" t="s">
        <v>233</v>
      </c>
      <c r="C33" s="73" t="s">
        <v>121</v>
      </c>
      <c r="D33" s="73">
        <v>4</v>
      </c>
      <c r="G33" s="177">
        <f>+E33*D33</f>
        <v>0</v>
      </c>
      <c r="H33" s="177">
        <f>+F33*D33</f>
        <v>0</v>
      </c>
    </row>
    <row r="34" spans="1:8" ht="22.8">
      <c r="A34" s="59"/>
      <c r="B34" s="60" t="s">
        <v>155</v>
      </c>
      <c r="C34" s="73" t="s">
        <v>121</v>
      </c>
      <c r="D34" s="73">
        <v>4</v>
      </c>
      <c r="G34" s="177">
        <f>+E34*D34</f>
        <v>0</v>
      </c>
      <c r="H34" s="177">
        <f>+F34*D34</f>
        <v>0</v>
      </c>
    </row>
    <row r="35" spans="1:8">
      <c r="A35" s="59" t="s">
        <v>127</v>
      </c>
      <c r="B35" s="60" t="s">
        <v>254</v>
      </c>
      <c r="C35" s="73" t="s">
        <v>121</v>
      </c>
      <c r="D35" s="73">
        <v>19</v>
      </c>
      <c r="G35" s="177">
        <f t="shared" si="2"/>
        <v>0</v>
      </c>
      <c r="H35" s="177">
        <f t="shared" si="3"/>
        <v>0</v>
      </c>
    </row>
    <row r="36" spans="1:8">
      <c r="A36" s="59" t="s">
        <v>129</v>
      </c>
      <c r="B36" s="60" t="s">
        <v>234</v>
      </c>
      <c r="C36" s="73" t="s">
        <v>121</v>
      </c>
      <c r="D36" s="73">
        <v>10</v>
      </c>
      <c r="G36" s="177">
        <f t="shared" si="2"/>
        <v>0</v>
      </c>
      <c r="H36" s="177">
        <f t="shared" si="3"/>
        <v>0</v>
      </c>
    </row>
    <row r="37" spans="1:8">
      <c r="A37" s="59" t="s">
        <v>131</v>
      </c>
      <c r="B37" s="60" t="s">
        <v>226</v>
      </c>
      <c r="C37" s="73" t="s">
        <v>121</v>
      </c>
      <c r="D37" s="73">
        <v>12</v>
      </c>
      <c r="G37" s="177">
        <f t="shared" si="2"/>
        <v>0</v>
      </c>
      <c r="H37" s="177">
        <f t="shared" si="3"/>
        <v>0</v>
      </c>
    </row>
    <row r="38" spans="1:8">
      <c r="A38" s="59" t="s">
        <v>131</v>
      </c>
      <c r="B38" s="60" t="s">
        <v>255</v>
      </c>
      <c r="C38" s="73" t="s">
        <v>121</v>
      </c>
      <c r="D38" s="73">
        <v>6</v>
      </c>
      <c r="G38" s="177">
        <f t="shared" si="2"/>
        <v>0</v>
      </c>
      <c r="H38" s="177">
        <f t="shared" si="3"/>
        <v>0</v>
      </c>
    </row>
    <row r="39" spans="1:8" ht="22.8">
      <c r="A39" s="59" t="s">
        <v>133</v>
      </c>
      <c r="B39" s="60" t="s">
        <v>160</v>
      </c>
      <c r="C39" s="73" t="s">
        <v>121</v>
      </c>
      <c r="D39" s="73">
        <v>20</v>
      </c>
      <c r="G39" s="177">
        <f t="shared" si="2"/>
        <v>0</v>
      </c>
      <c r="H39" s="177">
        <f t="shared" si="3"/>
        <v>0</v>
      </c>
    </row>
    <row r="40" spans="1:8">
      <c r="A40" s="59"/>
      <c r="B40" s="60"/>
      <c r="C40" s="73"/>
      <c r="D40" s="73"/>
    </row>
    <row r="41" spans="1:8" s="37" customFormat="1">
      <c r="A41" s="59">
        <v>3.5</v>
      </c>
      <c r="B41" s="60" t="s">
        <v>163</v>
      </c>
      <c r="C41" s="73"/>
      <c r="D41" s="73"/>
      <c r="E41" s="72"/>
      <c r="F41" s="72"/>
      <c r="G41" s="177"/>
      <c r="H41" s="177"/>
    </row>
    <row r="42" spans="1:8" s="37" customFormat="1">
      <c r="A42" s="59" t="s">
        <v>123</v>
      </c>
      <c r="B42" s="60" t="s">
        <v>164</v>
      </c>
      <c r="C42" s="73" t="s">
        <v>565</v>
      </c>
      <c r="D42" s="73">
        <v>100</v>
      </c>
      <c r="E42" s="72"/>
      <c r="F42" s="75"/>
      <c r="G42" s="177">
        <f>+E42*D42</f>
        <v>0</v>
      </c>
      <c r="H42" s="177">
        <f>+F42*D42</f>
        <v>0</v>
      </c>
    </row>
    <row r="43" spans="1:8" s="37" customFormat="1">
      <c r="A43" s="59" t="s">
        <v>125</v>
      </c>
      <c r="B43" s="60" t="s">
        <v>165</v>
      </c>
      <c r="C43" s="73" t="s">
        <v>565</v>
      </c>
      <c r="D43" s="73">
        <v>20</v>
      </c>
      <c r="E43" s="72"/>
      <c r="F43" s="75"/>
      <c r="G43" s="177">
        <f>+E43*D43</f>
        <v>0</v>
      </c>
      <c r="H43" s="177">
        <f>+F43*D43</f>
        <v>0</v>
      </c>
    </row>
    <row r="44" spans="1:8" s="37" customFormat="1">
      <c r="A44" s="59" t="s">
        <v>127</v>
      </c>
      <c r="B44" s="60" t="s">
        <v>166</v>
      </c>
      <c r="C44" s="73" t="s">
        <v>565</v>
      </c>
      <c r="D44" s="73">
        <v>20</v>
      </c>
      <c r="E44" s="72"/>
      <c r="F44" s="75"/>
      <c r="G44" s="177">
        <f>+E44*D44</f>
        <v>0</v>
      </c>
      <c r="H44" s="177">
        <f>+F44*D44</f>
        <v>0</v>
      </c>
    </row>
    <row r="45" spans="1:8" s="37" customFormat="1">
      <c r="A45" s="59" t="s">
        <v>129</v>
      </c>
      <c r="B45" s="60" t="s">
        <v>167</v>
      </c>
      <c r="C45" s="73" t="s">
        <v>565</v>
      </c>
      <c r="D45" s="73">
        <v>140</v>
      </c>
      <c r="E45" s="72"/>
      <c r="F45" s="75"/>
      <c r="G45" s="177">
        <f>+E45*D45</f>
        <v>0</v>
      </c>
      <c r="H45" s="177">
        <f>+F45*D45</f>
        <v>0</v>
      </c>
    </row>
    <row r="46" spans="1:8" s="37" customFormat="1">
      <c r="A46" s="59"/>
      <c r="B46" s="60"/>
      <c r="C46" s="73"/>
      <c r="D46" s="73"/>
      <c r="E46" s="72"/>
      <c r="F46" s="72"/>
      <c r="G46" s="177"/>
      <c r="H46" s="177"/>
    </row>
    <row r="47" spans="1:8" s="37" customFormat="1" ht="45.6">
      <c r="A47" s="59">
        <v>3.6</v>
      </c>
      <c r="B47" s="60" t="s">
        <v>168</v>
      </c>
      <c r="C47" s="73" t="s">
        <v>121</v>
      </c>
      <c r="D47" s="73">
        <v>10</v>
      </c>
      <c r="E47" s="72"/>
      <c r="F47" s="72"/>
      <c r="G47" s="177">
        <f>+E47*D47</f>
        <v>0</v>
      </c>
      <c r="H47" s="177">
        <f>+F47*D47</f>
        <v>0</v>
      </c>
    </row>
    <row r="48" spans="1:8" s="37" customFormat="1">
      <c r="A48" s="59"/>
      <c r="B48" s="60"/>
      <c r="C48" s="73"/>
      <c r="D48" s="73"/>
      <c r="E48" s="72"/>
      <c r="F48" s="72"/>
      <c r="G48" s="177"/>
      <c r="H48" s="177"/>
    </row>
    <row r="49" spans="1:8" s="37" customFormat="1" ht="68.400000000000006">
      <c r="A49" s="59">
        <v>3.7</v>
      </c>
      <c r="B49" s="60" t="s">
        <v>169</v>
      </c>
      <c r="C49" s="73"/>
      <c r="D49" s="73"/>
      <c r="E49" s="72"/>
      <c r="F49" s="72"/>
      <c r="G49" s="177"/>
      <c r="H49" s="177"/>
    </row>
    <row r="50" spans="1:8" s="37" customFormat="1">
      <c r="A50" s="59" t="s">
        <v>123</v>
      </c>
      <c r="B50" s="60" t="s">
        <v>170</v>
      </c>
      <c r="C50" s="73" t="s">
        <v>147</v>
      </c>
      <c r="D50" s="73">
        <v>100</v>
      </c>
      <c r="E50" s="72"/>
      <c r="F50" s="72"/>
      <c r="G50" s="177">
        <f>+E50*D50</f>
        <v>0</v>
      </c>
      <c r="H50" s="177">
        <f>+F50*D50</f>
        <v>0</v>
      </c>
    </row>
    <row r="51" spans="1:8" s="37" customFormat="1">
      <c r="A51" s="59" t="s">
        <v>125</v>
      </c>
      <c r="B51" s="60" t="s">
        <v>171</v>
      </c>
      <c r="C51" s="73" t="s">
        <v>121</v>
      </c>
      <c r="D51" s="73">
        <v>10</v>
      </c>
      <c r="E51" s="72"/>
      <c r="F51" s="72"/>
      <c r="G51" s="177">
        <f>+E51*D51</f>
        <v>0</v>
      </c>
      <c r="H51" s="177">
        <f>+F51*D51</f>
        <v>0</v>
      </c>
    </row>
    <row r="52" spans="1:8" s="37" customFormat="1">
      <c r="A52" s="59" t="s">
        <v>127</v>
      </c>
      <c r="B52" s="60" t="s">
        <v>172</v>
      </c>
      <c r="C52" s="73" t="s">
        <v>121</v>
      </c>
      <c r="D52" s="73">
        <v>8</v>
      </c>
      <c r="E52" s="72"/>
      <c r="F52" s="72"/>
      <c r="G52" s="177">
        <f>+E52*D52</f>
        <v>0</v>
      </c>
      <c r="H52" s="177">
        <f>+F52*D52</f>
        <v>0</v>
      </c>
    </row>
    <row r="53" spans="1:8" s="37" customFormat="1" ht="22.8">
      <c r="A53" s="59" t="s">
        <v>127</v>
      </c>
      <c r="B53" s="60" t="s">
        <v>173</v>
      </c>
      <c r="C53" s="73" t="s">
        <v>147</v>
      </c>
      <c r="D53" s="73">
        <v>600</v>
      </c>
      <c r="E53" s="72"/>
      <c r="F53" s="72"/>
      <c r="G53" s="177">
        <f>+E53*D53</f>
        <v>0</v>
      </c>
      <c r="H53" s="177">
        <f>+F53*D53</f>
        <v>0</v>
      </c>
    </row>
    <row r="54" spans="1:8" s="37" customFormat="1">
      <c r="A54" s="59"/>
      <c r="B54" s="60"/>
      <c r="C54" s="73"/>
      <c r="D54" s="73"/>
      <c r="E54" s="72"/>
      <c r="F54" s="72"/>
      <c r="G54" s="177"/>
      <c r="H54" s="177"/>
    </row>
    <row r="55" spans="1:8" s="37" customFormat="1" ht="22.8">
      <c r="A55" s="59">
        <v>3.8</v>
      </c>
      <c r="B55" s="60" t="s">
        <v>174</v>
      </c>
      <c r="C55" s="73"/>
      <c r="D55" s="73"/>
      <c r="E55" s="72"/>
      <c r="F55" s="72"/>
      <c r="G55" s="177"/>
      <c r="H55" s="177"/>
    </row>
    <row r="56" spans="1:8" s="37" customFormat="1" ht="34.200000000000003">
      <c r="A56" s="59" t="s">
        <v>123</v>
      </c>
      <c r="B56" s="60" t="s">
        <v>175</v>
      </c>
      <c r="C56" s="73" t="s">
        <v>121</v>
      </c>
      <c r="D56" s="73">
        <v>10</v>
      </c>
      <c r="E56" s="72"/>
      <c r="F56" s="72"/>
      <c r="G56" s="177">
        <f>+E56*D56</f>
        <v>0</v>
      </c>
      <c r="H56" s="177">
        <f>+F56*D56</f>
        <v>0</v>
      </c>
    </row>
    <row r="57" spans="1:8" s="37" customFormat="1" ht="34.200000000000003">
      <c r="A57" s="59" t="s">
        <v>125</v>
      </c>
      <c r="B57" s="60" t="s">
        <v>176</v>
      </c>
      <c r="C57" s="73" t="s">
        <v>121</v>
      </c>
      <c r="D57" s="73">
        <v>10</v>
      </c>
      <c r="E57" s="72"/>
      <c r="F57" s="72"/>
      <c r="G57" s="177">
        <f>+E57*D57</f>
        <v>0</v>
      </c>
      <c r="H57" s="177">
        <f>+F57*D57</f>
        <v>0</v>
      </c>
    </row>
    <row r="58" spans="1:8" s="37" customFormat="1">
      <c r="A58" s="59"/>
      <c r="B58" s="60"/>
      <c r="C58" s="73"/>
      <c r="D58" s="73"/>
      <c r="E58" s="72"/>
      <c r="F58" s="72"/>
      <c r="G58" s="177"/>
      <c r="H58" s="177"/>
    </row>
    <row r="59" spans="1:8" ht="45.6">
      <c r="A59" s="59">
        <v>3.9</v>
      </c>
      <c r="B59" s="60" t="s">
        <v>177</v>
      </c>
      <c r="C59" s="73" t="s">
        <v>121</v>
      </c>
      <c r="D59" s="73">
        <v>4</v>
      </c>
      <c r="G59" s="177">
        <f>+E59*D59</f>
        <v>0</v>
      </c>
      <c r="H59" s="177">
        <f>+F59*D59</f>
        <v>0</v>
      </c>
    </row>
    <row r="60" spans="1:8">
      <c r="A60" s="59"/>
      <c r="B60" s="60"/>
      <c r="C60" s="73"/>
      <c r="D60" s="73"/>
    </row>
    <row r="61" spans="1:8" s="37" customFormat="1" ht="24">
      <c r="A61" s="59"/>
      <c r="B61" s="58" t="s">
        <v>178</v>
      </c>
      <c r="C61" s="73"/>
      <c r="D61" s="73"/>
      <c r="E61" s="72"/>
      <c r="F61" s="72"/>
      <c r="G61" s="177"/>
      <c r="H61" s="177"/>
    </row>
    <row r="62" spans="1:8" s="37" customFormat="1">
      <c r="A62" s="59">
        <v>3.1</v>
      </c>
      <c r="B62" s="60" t="s">
        <v>179</v>
      </c>
      <c r="C62" s="73"/>
      <c r="D62" s="73"/>
      <c r="E62" s="72"/>
      <c r="F62" s="72"/>
      <c r="G62" s="177"/>
      <c r="H62" s="177"/>
    </row>
    <row r="63" spans="1:8" s="37" customFormat="1" ht="45.6">
      <c r="A63" s="59" t="s">
        <v>123</v>
      </c>
      <c r="B63" s="60" t="s">
        <v>180</v>
      </c>
      <c r="C63" s="73" t="s">
        <v>147</v>
      </c>
      <c r="D63" s="73">
        <v>200</v>
      </c>
      <c r="E63" s="72"/>
      <c r="F63" s="72"/>
      <c r="G63" s="177">
        <f>+E63*D63</f>
        <v>0</v>
      </c>
      <c r="H63" s="177">
        <f>+F63*D63</f>
        <v>0</v>
      </c>
    </row>
    <row r="64" spans="1:8" s="37" customFormat="1" ht="45.6">
      <c r="A64" s="59" t="s">
        <v>127</v>
      </c>
      <c r="B64" s="60" t="s">
        <v>181</v>
      </c>
      <c r="C64" s="73" t="s">
        <v>121</v>
      </c>
      <c r="D64" s="73">
        <v>50</v>
      </c>
      <c r="E64" s="72"/>
      <c r="F64" s="72"/>
      <c r="G64" s="177">
        <f>+E64*D64</f>
        <v>0</v>
      </c>
      <c r="H64" s="177">
        <f>+F64*D64</f>
        <v>0</v>
      </c>
    </row>
    <row r="65" spans="1:8" s="37" customFormat="1">
      <c r="A65" s="59">
        <v>3.11</v>
      </c>
      <c r="B65" s="60" t="s">
        <v>182</v>
      </c>
      <c r="C65" s="73"/>
      <c r="D65" s="73"/>
      <c r="E65" s="72"/>
      <c r="F65" s="72"/>
      <c r="G65" s="177"/>
      <c r="H65" s="177"/>
    </row>
    <row r="66" spans="1:8" s="37" customFormat="1" ht="22.8">
      <c r="A66" s="59" t="s">
        <v>123</v>
      </c>
      <c r="B66" s="60" t="s">
        <v>183</v>
      </c>
      <c r="C66" s="73" t="s">
        <v>121</v>
      </c>
      <c r="D66" s="73">
        <v>2</v>
      </c>
      <c r="E66" s="72"/>
      <c r="F66" s="72"/>
      <c r="G66" s="177">
        <f>+E66*D66</f>
        <v>0</v>
      </c>
      <c r="H66" s="177">
        <f>+F66*D66</f>
        <v>0</v>
      </c>
    </row>
    <row r="67" spans="1:8" s="37" customFormat="1">
      <c r="A67" s="59"/>
      <c r="B67" s="60"/>
      <c r="C67" s="73"/>
      <c r="D67" s="73"/>
      <c r="E67" s="72"/>
      <c r="F67" s="72"/>
      <c r="G67" s="177"/>
      <c r="H67" s="177"/>
    </row>
    <row r="68" spans="1:8" s="37" customFormat="1" ht="34.200000000000003">
      <c r="A68" s="59">
        <v>3.12</v>
      </c>
      <c r="B68" s="60" t="s">
        <v>184</v>
      </c>
      <c r="C68" s="73"/>
      <c r="D68" s="73"/>
      <c r="E68" s="72"/>
      <c r="F68" s="72"/>
      <c r="G68" s="177"/>
      <c r="H68" s="177"/>
    </row>
    <row r="69" spans="1:8" s="37" customFormat="1">
      <c r="A69" s="59" t="s">
        <v>123</v>
      </c>
      <c r="B69" s="60" t="s">
        <v>185</v>
      </c>
      <c r="C69" s="73" t="s">
        <v>147</v>
      </c>
      <c r="D69" s="73">
        <v>0</v>
      </c>
      <c r="E69" s="72"/>
      <c r="F69" s="72"/>
      <c r="G69" s="177">
        <f>+E69*D69</f>
        <v>0</v>
      </c>
      <c r="H69" s="177">
        <f>+F69*D69</f>
        <v>0</v>
      </c>
    </row>
    <row r="70" spans="1:8" s="37" customFormat="1">
      <c r="A70" s="59" t="s">
        <v>125</v>
      </c>
      <c r="B70" s="60" t="s">
        <v>186</v>
      </c>
      <c r="C70" s="73" t="s">
        <v>147</v>
      </c>
      <c r="D70" s="73">
        <v>300</v>
      </c>
      <c r="E70" s="72"/>
      <c r="F70" s="72"/>
      <c r="G70" s="177">
        <f>+E70*D70</f>
        <v>0</v>
      </c>
      <c r="H70" s="177">
        <f>+F70*D70</f>
        <v>0</v>
      </c>
    </row>
    <row r="71" spans="1:8" s="37" customFormat="1">
      <c r="A71" s="59" t="s">
        <v>127</v>
      </c>
      <c r="B71" s="60" t="s">
        <v>187</v>
      </c>
      <c r="C71" s="73" t="s">
        <v>147</v>
      </c>
      <c r="D71" s="73">
        <v>500</v>
      </c>
      <c r="E71" s="72"/>
      <c r="F71" s="72"/>
      <c r="G71" s="177">
        <f>+E71*D71</f>
        <v>0</v>
      </c>
      <c r="H71" s="177">
        <f>+F71*D71</f>
        <v>0</v>
      </c>
    </row>
    <row r="72" spans="1:8" s="37" customFormat="1">
      <c r="A72" s="59" t="s">
        <v>129</v>
      </c>
      <c r="B72" s="60" t="s">
        <v>188</v>
      </c>
      <c r="C72" s="73" t="s">
        <v>147</v>
      </c>
      <c r="D72" s="73">
        <v>90</v>
      </c>
      <c r="E72" s="72"/>
      <c r="F72" s="72"/>
      <c r="G72" s="177">
        <f>+E72*D72</f>
        <v>0</v>
      </c>
      <c r="H72" s="177">
        <f>+F72*D72</f>
        <v>0</v>
      </c>
    </row>
    <row r="73" spans="1:8" s="37" customFormat="1">
      <c r="A73" s="59"/>
      <c r="B73" s="60"/>
      <c r="C73" s="73"/>
      <c r="D73" s="73"/>
      <c r="E73" s="72"/>
      <c r="F73" s="72"/>
      <c r="G73" s="177"/>
      <c r="H73" s="177"/>
    </row>
    <row r="74" spans="1:8" s="37" customFormat="1" ht="34.200000000000003">
      <c r="A74" s="59">
        <v>3.13</v>
      </c>
      <c r="B74" s="60" t="s">
        <v>189</v>
      </c>
      <c r="C74" s="73"/>
      <c r="D74" s="73"/>
      <c r="E74" s="72"/>
      <c r="F74" s="72"/>
      <c r="G74" s="177"/>
      <c r="H74" s="177"/>
    </row>
    <row r="75" spans="1:8" s="37" customFormat="1">
      <c r="A75" s="59" t="s">
        <v>123</v>
      </c>
      <c r="B75" s="60" t="s">
        <v>185</v>
      </c>
      <c r="C75" s="73" t="s">
        <v>147</v>
      </c>
      <c r="D75" s="73">
        <v>0</v>
      </c>
      <c r="E75" s="72"/>
      <c r="F75" s="72"/>
      <c r="G75" s="177">
        <f>+E75*D75</f>
        <v>0</v>
      </c>
      <c r="H75" s="177">
        <f>+F75*D75</f>
        <v>0</v>
      </c>
    </row>
    <row r="76" spans="1:8" s="37" customFormat="1">
      <c r="A76" s="59" t="s">
        <v>125</v>
      </c>
      <c r="B76" s="60" t="s">
        <v>186</v>
      </c>
      <c r="C76" s="73" t="s">
        <v>147</v>
      </c>
      <c r="D76" s="73">
        <v>100</v>
      </c>
      <c r="E76" s="72"/>
      <c r="F76" s="72"/>
      <c r="G76" s="177">
        <f>+E76*D76</f>
        <v>0</v>
      </c>
      <c r="H76" s="177">
        <f>+F76*D76</f>
        <v>0</v>
      </c>
    </row>
    <row r="77" spans="1:8" s="37" customFormat="1">
      <c r="A77" s="59" t="s">
        <v>127</v>
      </c>
      <c r="B77" s="60" t="s">
        <v>187</v>
      </c>
      <c r="C77" s="73" t="s">
        <v>147</v>
      </c>
      <c r="D77" s="73">
        <v>170</v>
      </c>
      <c r="E77" s="72"/>
      <c r="F77" s="72"/>
      <c r="G77" s="177">
        <f>+E77*D77</f>
        <v>0</v>
      </c>
      <c r="H77" s="177">
        <f>+F77*D77</f>
        <v>0</v>
      </c>
    </row>
    <row r="78" spans="1:8" s="37" customFormat="1">
      <c r="A78" s="59" t="s">
        <v>129</v>
      </c>
      <c r="B78" s="60" t="s">
        <v>188</v>
      </c>
      <c r="C78" s="73" t="s">
        <v>147</v>
      </c>
      <c r="D78" s="73">
        <v>30</v>
      </c>
      <c r="E78" s="72"/>
      <c r="F78" s="72"/>
      <c r="G78" s="177">
        <f>+E78*D78</f>
        <v>0</v>
      </c>
      <c r="H78" s="177">
        <f>+F78*D78</f>
        <v>0</v>
      </c>
    </row>
    <row r="79" spans="1:8" s="37" customFormat="1">
      <c r="A79" s="59"/>
      <c r="B79" s="60"/>
      <c r="C79" s="73"/>
      <c r="D79" s="73"/>
      <c r="E79" s="72"/>
      <c r="F79" s="72"/>
      <c r="G79" s="177"/>
      <c r="H79" s="177"/>
    </row>
    <row r="80" spans="1:8" s="37" customFormat="1" ht="34.200000000000003">
      <c r="A80" s="59">
        <v>3.14</v>
      </c>
      <c r="B80" s="60" t="s">
        <v>190</v>
      </c>
      <c r="C80" s="73"/>
      <c r="D80" s="73"/>
      <c r="E80" s="72"/>
      <c r="F80" s="72"/>
      <c r="G80" s="177"/>
      <c r="H80" s="177"/>
    </row>
    <row r="81" spans="1:8" ht="34.200000000000003">
      <c r="A81" s="59" t="s">
        <v>123</v>
      </c>
      <c r="B81" s="60" t="s">
        <v>191</v>
      </c>
      <c r="C81" s="73" t="s">
        <v>121</v>
      </c>
      <c r="D81" s="73">
        <v>6</v>
      </c>
      <c r="G81" s="177">
        <f>+E81*D81</f>
        <v>0</v>
      </c>
      <c r="H81" s="177">
        <f>+F81*D81</f>
        <v>0</v>
      </c>
    </row>
    <row r="82" spans="1:8">
      <c r="A82" s="59"/>
      <c r="B82" s="60"/>
      <c r="C82" s="73"/>
      <c r="D82" s="73"/>
    </row>
    <row r="83" spans="1:8" ht="34.200000000000003">
      <c r="A83" s="59" t="s">
        <v>125</v>
      </c>
      <c r="B83" s="60" t="s">
        <v>192</v>
      </c>
      <c r="C83" s="73" t="s">
        <v>121</v>
      </c>
      <c r="D83" s="73">
        <v>2</v>
      </c>
      <c r="G83" s="177">
        <f>+E83*D83</f>
        <v>0</v>
      </c>
      <c r="H83" s="177">
        <f>+F83*D83</f>
        <v>0</v>
      </c>
    </row>
    <row r="84" spans="1:8">
      <c r="A84" s="59"/>
      <c r="B84" s="60"/>
      <c r="C84" s="73"/>
      <c r="D84" s="73"/>
    </row>
    <row r="85" spans="1:8" ht="34.200000000000003">
      <c r="A85" s="59" t="s">
        <v>127</v>
      </c>
      <c r="B85" s="60" t="s">
        <v>193</v>
      </c>
      <c r="C85" s="73" t="s">
        <v>121</v>
      </c>
      <c r="D85" s="73">
        <v>4</v>
      </c>
      <c r="G85" s="177">
        <f>+E85*D85</f>
        <v>0</v>
      </c>
      <c r="H85" s="177">
        <f>+F85*D85</f>
        <v>0</v>
      </c>
    </row>
    <row r="86" spans="1:8">
      <c r="A86" s="59"/>
      <c r="B86" s="60"/>
      <c r="C86" s="73"/>
      <c r="D86" s="73"/>
    </row>
    <row r="87" spans="1:8" ht="34.200000000000003">
      <c r="A87" s="59" t="s">
        <v>129</v>
      </c>
      <c r="B87" s="60" t="s">
        <v>227</v>
      </c>
      <c r="C87" s="73" t="s">
        <v>121</v>
      </c>
      <c r="D87" s="73">
        <v>0</v>
      </c>
      <c r="G87" s="177">
        <f>+E87*D87</f>
        <v>0</v>
      </c>
      <c r="H87" s="177">
        <f>+F87*D87</f>
        <v>0</v>
      </c>
    </row>
    <row r="88" spans="1:8">
      <c r="A88" s="59"/>
      <c r="B88" s="60"/>
      <c r="C88" s="73"/>
      <c r="D88" s="73"/>
    </row>
    <row r="89" spans="1:8" ht="34.200000000000003">
      <c r="A89" s="59" t="s">
        <v>129</v>
      </c>
      <c r="B89" s="60" t="s">
        <v>194</v>
      </c>
      <c r="C89" s="73" t="s">
        <v>121</v>
      </c>
      <c r="D89" s="73">
        <v>10</v>
      </c>
      <c r="G89" s="177">
        <f>+E89*D89</f>
        <v>0</v>
      </c>
      <c r="H89" s="177">
        <f>+F89*D89</f>
        <v>0</v>
      </c>
    </row>
    <row r="90" spans="1:8">
      <c r="A90" s="59"/>
      <c r="B90" s="60"/>
      <c r="C90" s="73"/>
      <c r="D90" s="73"/>
    </row>
    <row r="91" spans="1:8" ht="45.6">
      <c r="A91" s="59">
        <v>3.16</v>
      </c>
      <c r="B91" s="60" t="s">
        <v>195</v>
      </c>
      <c r="C91" s="73" t="s">
        <v>121</v>
      </c>
      <c r="D91" s="73">
        <v>4</v>
      </c>
      <c r="G91" s="177">
        <f>+E91*D91</f>
        <v>0</v>
      </c>
      <c r="H91" s="177">
        <f>+F91*D91</f>
        <v>0</v>
      </c>
    </row>
    <row r="92" spans="1:8">
      <c r="A92" s="59"/>
      <c r="B92" s="60"/>
      <c r="C92" s="73"/>
      <c r="D92" s="73"/>
    </row>
    <row r="93" spans="1:8" ht="125.4">
      <c r="A93" s="60" t="s">
        <v>256</v>
      </c>
      <c r="B93" s="60" t="s">
        <v>257</v>
      </c>
      <c r="C93" s="77"/>
      <c r="D93" s="77"/>
      <c r="E93" s="78"/>
      <c r="F93" s="78"/>
      <c r="G93" s="180"/>
      <c r="H93" s="180"/>
    </row>
    <row r="94" spans="1:8">
      <c r="A94" s="60" t="s">
        <v>123</v>
      </c>
      <c r="B94" s="60" t="s">
        <v>258</v>
      </c>
      <c r="C94" s="77" t="s">
        <v>147</v>
      </c>
      <c r="D94" s="73">
        <v>150</v>
      </c>
      <c r="E94" s="79"/>
      <c r="F94" s="79"/>
      <c r="G94" s="181">
        <f>+E94*D94</f>
        <v>0</v>
      </c>
      <c r="H94" s="181">
        <f>+F94*D94</f>
        <v>0</v>
      </c>
    </row>
    <row r="95" spans="1:8">
      <c r="A95" s="60" t="s">
        <v>125</v>
      </c>
      <c r="B95" s="60" t="s">
        <v>259</v>
      </c>
      <c r="C95" s="77" t="s">
        <v>147</v>
      </c>
      <c r="D95" s="73">
        <v>150</v>
      </c>
      <c r="E95" s="79"/>
      <c r="F95" s="79"/>
      <c r="G95" s="181">
        <f>+E95*D95</f>
        <v>0</v>
      </c>
      <c r="H95" s="181">
        <f>+F95*D95</f>
        <v>0</v>
      </c>
    </row>
    <row r="96" spans="1:8">
      <c r="A96" s="60"/>
      <c r="B96" s="60"/>
      <c r="C96" s="77"/>
      <c r="D96" s="73"/>
      <c r="E96" s="79"/>
      <c r="F96" s="79"/>
      <c r="G96" s="181"/>
      <c r="H96" s="181"/>
    </row>
    <row r="97" spans="1:8" ht="79.8">
      <c r="A97" s="60" t="s">
        <v>260</v>
      </c>
      <c r="B97" s="60" t="s">
        <v>261</v>
      </c>
      <c r="C97" s="77"/>
      <c r="D97" s="77"/>
      <c r="E97" s="79"/>
      <c r="F97" s="79"/>
      <c r="G97" s="181"/>
      <c r="H97" s="181"/>
    </row>
    <row r="98" spans="1:8">
      <c r="A98" s="60" t="s">
        <v>123</v>
      </c>
      <c r="B98" s="60" t="s">
        <v>258</v>
      </c>
      <c r="C98" s="77" t="s">
        <v>121</v>
      </c>
      <c r="D98" s="73">
        <v>12</v>
      </c>
      <c r="E98" s="79"/>
      <c r="F98" s="79"/>
      <c r="G98" s="181">
        <f>+E98*D98</f>
        <v>0</v>
      </c>
      <c r="H98" s="181">
        <f>+F98*D98</f>
        <v>0</v>
      </c>
    </row>
    <row r="99" spans="1:8">
      <c r="A99" s="60" t="s">
        <v>125</v>
      </c>
      <c r="B99" s="60" t="s">
        <v>259</v>
      </c>
      <c r="C99" s="77" t="s">
        <v>121</v>
      </c>
      <c r="D99" s="73">
        <v>12</v>
      </c>
      <c r="E99" s="79"/>
      <c r="F99" s="79"/>
      <c r="G99" s="181">
        <f>+E99*D99</f>
        <v>0</v>
      </c>
      <c r="H99" s="181">
        <f>+F99*D99</f>
        <v>0</v>
      </c>
    </row>
    <row r="100" spans="1:8">
      <c r="A100" s="60"/>
      <c r="B100" s="60"/>
      <c r="C100" s="77"/>
      <c r="D100" s="73"/>
      <c r="E100" s="79"/>
      <c r="F100" s="79"/>
      <c r="G100" s="181"/>
      <c r="H100" s="181"/>
    </row>
    <row r="101" spans="1:8" ht="22.8">
      <c r="A101" s="60" t="s">
        <v>262</v>
      </c>
      <c r="B101" s="60" t="s">
        <v>263</v>
      </c>
      <c r="C101" s="77"/>
      <c r="D101" s="73"/>
      <c r="E101" s="76"/>
      <c r="F101" s="76"/>
      <c r="G101" s="182"/>
      <c r="H101" s="182"/>
    </row>
    <row r="102" spans="1:8" ht="22.8">
      <c r="A102" s="60" t="s">
        <v>123</v>
      </c>
      <c r="B102" s="60" t="s">
        <v>210</v>
      </c>
      <c r="C102" s="77" t="s">
        <v>121</v>
      </c>
      <c r="D102" s="73">
        <v>1</v>
      </c>
      <c r="G102" s="177">
        <f>+E102*D102</f>
        <v>0</v>
      </c>
      <c r="H102" s="177">
        <f>+F102*D102</f>
        <v>0</v>
      </c>
    </row>
    <row r="103" spans="1:8" ht="22.8">
      <c r="A103" s="60" t="s">
        <v>125</v>
      </c>
      <c r="B103" s="60" t="s">
        <v>211</v>
      </c>
      <c r="C103" s="77" t="s">
        <v>121</v>
      </c>
      <c r="D103" s="73">
        <v>1</v>
      </c>
      <c r="G103" s="177">
        <f>+E103*D103</f>
        <v>0</v>
      </c>
      <c r="H103" s="177">
        <f>+F103*D103</f>
        <v>0</v>
      </c>
    </row>
    <row r="104" spans="1:8" ht="22.8">
      <c r="A104" s="60" t="s">
        <v>127</v>
      </c>
      <c r="B104" s="60" t="s">
        <v>212</v>
      </c>
      <c r="C104" s="77" t="s">
        <v>121</v>
      </c>
      <c r="D104" s="73">
        <v>1</v>
      </c>
      <c r="G104" s="177">
        <f>+E104*D104</f>
        <v>0</v>
      </c>
      <c r="H104" s="177">
        <f>+F104*D104</f>
        <v>0</v>
      </c>
    </row>
    <row r="105" spans="1:8" ht="22.8">
      <c r="A105" s="60" t="s">
        <v>129</v>
      </c>
      <c r="B105" s="60" t="s">
        <v>213</v>
      </c>
      <c r="C105" s="77" t="s">
        <v>121</v>
      </c>
      <c r="D105" s="73">
        <v>1</v>
      </c>
      <c r="F105" s="75"/>
      <c r="G105" s="177">
        <f>+E105*D105</f>
        <v>0</v>
      </c>
      <c r="H105" s="177">
        <f>+F105*D105</f>
        <v>0</v>
      </c>
    </row>
    <row r="106" spans="1:8" ht="45.6">
      <c r="A106" s="60" t="s">
        <v>131</v>
      </c>
      <c r="B106" s="60" t="s">
        <v>214</v>
      </c>
      <c r="C106" s="77" t="s">
        <v>121</v>
      </c>
      <c r="D106" s="73">
        <v>1</v>
      </c>
      <c r="G106" s="177">
        <f>+E106*D106</f>
        <v>0</v>
      </c>
      <c r="H106" s="177">
        <f>+F106*D106</f>
        <v>0</v>
      </c>
    </row>
    <row r="107" spans="1:8">
      <c r="A107" s="60"/>
      <c r="B107" s="60"/>
      <c r="C107" s="77"/>
      <c r="D107" s="73"/>
      <c r="G107" s="177">
        <f t="shared" ref="G107:G113" si="4">+E107*D107</f>
        <v>0</v>
      </c>
      <c r="H107" s="177">
        <f t="shared" ref="H107:H113" si="5">+F107*D107</f>
        <v>0</v>
      </c>
    </row>
    <row r="108" spans="1:8" ht="22.8">
      <c r="A108" s="60" t="s">
        <v>264</v>
      </c>
      <c r="B108" s="60" t="s">
        <v>265</v>
      </c>
      <c r="C108" s="77"/>
      <c r="D108" s="73"/>
      <c r="E108" s="78"/>
      <c r="G108" s="177">
        <f t="shared" si="4"/>
        <v>0</v>
      </c>
      <c r="H108" s="177">
        <f t="shared" si="5"/>
        <v>0</v>
      </c>
    </row>
    <row r="109" spans="1:8" ht="22.8">
      <c r="A109" s="60" t="s">
        <v>123</v>
      </c>
      <c r="B109" s="60" t="s">
        <v>266</v>
      </c>
      <c r="C109" s="77" t="s">
        <v>121</v>
      </c>
      <c r="D109" s="73">
        <v>1</v>
      </c>
      <c r="G109" s="177">
        <f t="shared" si="4"/>
        <v>0</v>
      </c>
      <c r="H109" s="177">
        <f t="shared" si="5"/>
        <v>0</v>
      </c>
    </row>
    <row r="110" spans="1:8" ht="34.200000000000003">
      <c r="A110" s="60" t="s">
        <v>125</v>
      </c>
      <c r="B110" s="60" t="s">
        <v>267</v>
      </c>
      <c r="C110" s="77" t="s">
        <v>121</v>
      </c>
      <c r="D110" s="73">
        <v>1</v>
      </c>
      <c r="G110" s="177">
        <f t="shared" si="4"/>
        <v>0</v>
      </c>
      <c r="H110" s="177">
        <f t="shared" si="5"/>
        <v>0</v>
      </c>
    </row>
    <row r="111" spans="1:8" ht="22.8">
      <c r="A111" s="60" t="s">
        <v>127</v>
      </c>
      <c r="B111" s="60" t="s">
        <v>268</v>
      </c>
      <c r="C111" s="77" t="s">
        <v>121</v>
      </c>
      <c r="D111" s="73">
        <v>1</v>
      </c>
      <c r="G111" s="177">
        <f t="shared" si="4"/>
        <v>0</v>
      </c>
      <c r="H111" s="177">
        <f t="shared" si="5"/>
        <v>0</v>
      </c>
    </row>
    <row r="112" spans="1:8" ht="22.8">
      <c r="A112" s="60" t="s">
        <v>129</v>
      </c>
      <c r="B112" s="60" t="s">
        <v>269</v>
      </c>
      <c r="C112" s="77" t="s">
        <v>121</v>
      </c>
      <c r="D112" s="73">
        <v>1</v>
      </c>
      <c r="G112" s="177">
        <f t="shared" si="4"/>
        <v>0</v>
      </c>
      <c r="H112" s="177">
        <f t="shared" si="5"/>
        <v>0</v>
      </c>
    </row>
    <row r="113" spans="1:8" ht="45.6">
      <c r="A113" s="60" t="s">
        <v>131</v>
      </c>
      <c r="B113" s="60" t="s">
        <v>214</v>
      </c>
      <c r="C113" s="77" t="s">
        <v>121</v>
      </c>
      <c r="D113" s="73">
        <v>1</v>
      </c>
      <c r="G113" s="177">
        <f t="shared" si="4"/>
        <v>0</v>
      </c>
      <c r="H113" s="177">
        <f t="shared" si="5"/>
        <v>0</v>
      </c>
    </row>
    <row r="114" spans="1:8">
      <c r="A114" s="60"/>
      <c r="B114" s="60"/>
      <c r="C114" s="77"/>
      <c r="D114" s="73"/>
    </row>
    <row r="115" spans="1:8">
      <c r="A115" s="60"/>
      <c r="B115" s="60"/>
      <c r="C115" s="77"/>
      <c r="D115" s="73"/>
    </row>
    <row r="116" spans="1:8">
      <c r="A116" s="60"/>
      <c r="B116" s="60"/>
      <c r="C116" s="77"/>
      <c r="D116" s="73"/>
    </row>
    <row r="117" spans="1:8">
      <c r="A117" s="60"/>
      <c r="B117" s="60"/>
      <c r="C117" s="77"/>
      <c r="D117" s="73"/>
    </row>
    <row r="118" spans="1:8">
      <c r="A118" s="60"/>
      <c r="B118" s="60"/>
      <c r="C118" s="77"/>
      <c r="D118" s="73"/>
    </row>
    <row r="119" spans="1:8">
      <c r="A119" s="60"/>
      <c r="B119" s="60"/>
      <c r="C119" s="77"/>
      <c r="D119" s="73"/>
    </row>
    <row r="120" spans="1:8">
      <c r="A120" s="60"/>
      <c r="B120" s="60"/>
      <c r="C120" s="77"/>
      <c r="D120" s="73"/>
    </row>
    <row r="121" spans="1:8">
      <c r="A121" s="60"/>
      <c r="B121" s="60"/>
      <c r="C121" s="77"/>
      <c r="D121" s="73"/>
    </row>
    <row r="122" spans="1:8">
      <c r="A122" s="60"/>
      <c r="B122" s="60"/>
      <c r="C122" s="77"/>
      <c r="D122" s="73"/>
    </row>
    <row r="123" spans="1:8">
      <c r="A123" s="59"/>
      <c r="B123" s="60"/>
      <c r="C123" s="73"/>
      <c r="D123" s="73"/>
      <c r="E123" s="79"/>
      <c r="F123" s="79"/>
      <c r="G123" s="181"/>
      <c r="H123" s="181"/>
    </row>
    <row r="124" spans="1:8">
      <c r="A124" s="59"/>
      <c r="B124" s="60"/>
      <c r="C124" s="73"/>
      <c r="D124" s="73"/>
      <c r="E124" s="79"/>
      <c r="F124" s="79"/>
      <c r="G124" s="181"/>
      <c r="H124" s="181"/>
    </row>
    <row r="125" spans="1:8">
      <c r="A125" s="59"/>
      <c r="B125" s="60"/>
      <c r="C125" s="73"/>
      <c r="D125" s="73"/>
      <c r="E125" s="79"/>
      <c r="F125" s="79"/>
      <c r="G125" s="181"/>
      <c r="H125" s="181"/>
    </row>
    <row r="126" spans="1:8">
      <c r="A126" s="59"/>
      <c r="B126" s="60"/>
      <c r="C126" s="73"/>
      <c r="D126" s="73"/>
      <c r="E126" s="79"/>
      <c r="F126" s="79"/>
      <c r="G126" s="181"/>
      <c r="H126" s="181"/>
    </row>
    <row r="127" spans="1:8">
      <c r="A127" s="59"/>
      <c r="B127" s="60"/>
      <c r="C127" s="73"/>
      <c r="D127" s="73"/>
      <c r="E127" s="79"/>
      <c r="F127" s="79"/>
      <c r="G127" s="181"/>
      <c r="H127" s="181"/>
    </row>
    <row r="128" spans="1:8">
      <c r="A128" s="59"/>
      <c r="B128" s="60"/>
      <c r="C128" s="73"/>
      <c r="D128" s="73"/>
      <c r="E128" s="79"/>
      <c r="F128" s="79"/>
      <c r="G128" s="181"/>
      <c r="H128" s="181"/>
    </row>
    <row r="129" spans="1:8">
      <c r="A129" s="59"/>
      <c r="B129" s="60"/>
      <c r="C129" s="73"/>
      <c r="D129" s="73"/>
      <c r="E129" s="79"/>
      <c r="F129" s="79"/>
      <c r="G129" s="181"/>
      <c r="H129" s="181"/>
    </row>
    <row r="130" spans="1:8">
      <c r="A130" s="172" t="s">
        <v>199</v>
      </c>
      <c r="B130" s="172"/>
      <c r="C130" s="172"/>
      <c r="D130" s="172"/>
      <c r="E130" s="172"/>
      <c r="F130" s="172"/>
      <c r="G130" s="183">
        <f>SUM(G1:G129)</f>
        <v>0</v>
      </c>
      <c r="H130" s="183">
        <f>SUM(H1:H129)</f>
        <v>0</v>
      </c>
    </row>
  </sheetData>
  <mergeCells count="6">
    <mergeCell ref="A1:H1"/>
    <mergeCell ref="A2:H2"/>
    <mergeCell ref="A3:H3"/>
    <mergeCell ref="A4:H4"/>
    <mergeCell ref="A130:F130"/>
    <mergeCell ref="A5:H5"/>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B83E5-E55F-4756-AE5B-ABCDA10E2382}">
  <dimension ref="A1:C28"/>
  <sheetViews>
    <sheetView showZeros="0" tabSelected="1" view="pageBreakPreview" zoomScale="90" zoomScaleNormal="100" zoomScaleSheetLayoutView="90" workbookViewId="0">
      <selection activeCell="D13" sqref="D13"/>
    </sheetView>
  </sheetViews>
  <sheetFormatPr defaultRowHeight="14.4"/>
  <cols>
    <col min="2" max="2" width="44.33203125" customWidth="1"/>
    <col min="3" max="3" width="32.6640625" style="42" customWidth="1"/>
  </cols>
  <sheetData>
    <row r="1" spans="1:3" s="2" customFormat="1" ht="15.6">
      <c r="A1" s="158" t="s">
        <v>2</v>
      </c>
      <c r="B1" s="159"/>
      <c r="C1" s="160"/>
    </row>
    <row r="2" spans="1:3" s="2" customFormat="1" ht="15.6">
      <c r="A2" s="161" t="s">
        <v>566</v>
      </c>
      <c r="B2" s="162"/>
      <c r="C2" s="163"/>
    </row>
    <row r="3" spans="1:3" s="2" customFormat="1" ht="15.6">
      <c r="A3" s="151" t="s">
        <v>568</v>
      </c>
      <c r="B3" s="88"/>
      <c r="C3" s="89"/>
    </row>
    <row r="4" spans="1:3" s="2" customFormat="1" ht="15.6">
      <c r="A4" s="169" t="s">
        <v>571</v>
      </c>
      <c r="B4" s="170"/>
      <c r="C4" s="171"/>
    </row>
    <row r="5" spans="1:3" s="30" customFormat="1" ht="13.2">
      <c r="A5" s="173"/>
      <c r="B5" s="174"/>
      <c r="C5" s="174"/>
    </row>
    <row r="6" spans="1:3">
      <c r="A6" s="43"/>
      <c r="B6" s="43"/>
      <c r="C6" s="44"/>
    </row>
    <row r="7" spans="1:3">
      <c r="A7" s="45"/>
      <c r="B7" s="45"/>
      <c r="C7" s="46"/>
    </row>
    <row r="8" spans="1:3">
      <c r="A8" s="45">
        <v>1</v>
      </c>
      <c r="B8" s="45" t="s">
        <v>573</v>
      </c>
      <c r="C8" s="46">
        <f>'Mechanical (West)'!F115</f>
        <v>0</v>
      </c>
    </row>
    <row r="9" spans="1:3">
      <c r="A9" s="45"/>
      <c r="B9" s="45"/>
      <c r="C9" s="46"/>
    </row>
    <row r="10" spans="1:3">
      <c r="A10" s="45">
        <v>2</v>
      </c>
      <c r="B10" s="45" t="s">
        <v>572</v>
      </c>
      <c r="C10" s="46">
        <f>'Mechanical (North)'!F194</f>
        <v>0</v>
      </c>
    </row>
    <row r="11" spans="1:3">
      <c r="A11" s="45"/>
      <c r="B11" s="45"/>
      <c r="C11" s="46"/>
    </row>
    <row r="12" spans="1:3">
      <c r="A12" s="45"/>
      <c r="B12" s="45"/>
      <c r="C12" s="46">
        <v>0</v>
      </c>
    </row>
    <row r="13" spans="1:3">
      <c r="A13" s="45"/>
      <c r="B13" s="45"/>
      <c r="C13" s="46"/>
    </row>
    <row r="14" spans="1:3">
      <c r="A14" s="45"/>
      <c r="B14" s="45"/>
      <c r="C14" s="46"/>
    </row>
    <row r="15" spans="1:3">
      <c r="A15" s="45"/>
      <c r="B15" s="45"/>
      <c r="C15" s="46"/>
    </row>
    <row r="16" spans="1:3">
      <c r="A16" s="45"/>
      <c r="B16" s="45"/>
      <c r="C16" s="46"/>
    </row>
    <row r="17" spans="1:3">
      <c r="A17" s="45"/>
      <c r="B17" s="45"/>
      <c r="C17" s="46"/>
    </row>
    <row r="18" spans="1:3">
      <c r="A18" s="45"/>
      <c r="B18" s="45"/>
      <c r="C18" s="46"/>
    </row>
    <row r="19" spans="1:3">
      <c r="A19" s="45"/>
      <c r="B19" s="45"/>
      <c r="C19" s="46"/>
    </row>
    <row r="20" spans="1:3">
      <c r="A20" s="45"/>
      <c r="B20" s="45"/>
      <c r="C20" s="46"/>
    </row>
    <row r="21" spans="1:3">
      <c r="A21" s="45"/>
      <c r="B21" s="45"/>
      <c r="C21" s="46"/>
    </row>
    <row r="22" spans="1:3">
      <c r="A22" s="45"/>
      <c r="B22" s="45"/>
      <c r="C22" s="46"/>
    </row>
    <row r="23" spans="1:3">
      <c r="A23" s="45"/>
      <c r="B23" s="45"/>
      <c r="C23" s="46"/>
    </row>
    <row r="24" spans="1:3">
      <c r="A24" s="45"/>
      <c r="B24" s="45"/>
      <c r="C24" s="46"/>
    </row>
    <row r="25" spans="1:3">
      <c r="A25" s="45"/>
      <c r="B25" s="45"/>
      <c r="C25" s="46"/>
    </row>
    <row r="26" spans="1:3">
      <c r="A26" s="45"/>
      <c r="B26" s="45"/>
      <c r="C26" s="46"/>
    </row>
    <row r="27" spans="1:3" ht="28.8">
      <c r="A27" s="45"/>
      <c r="B27" s="155" t="s">
        <v>375</v>
      </c>
      <c r="C27" s="46">
        <f>SUM(C8:C12)</f>
        <v>0</v>
      </c>
    </row>
    <row r="28" spans="1:3">
      <c r="A28" s="47"/>
      <c r="B28" s="47"/>
      <c r="C28" s="48"/>
    </row>
  </sheetData>
  <mergeCells count="4">
    <mergeCell ref="A5:C5"/>
    <mergeCell ref="A1:C1"/>
    <mergeCell ref="A2:C2"/>
    <mergeCell ref="A4:C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35B2A-130E-4E98-8BB9-479DDCB72187}">
  <dimension ref="A1:F115"/>
  <sheetViews>
    <sheetView showZeros="0" tabSelected="1" view="pageBreakPreview" zoomScale="110" zoomScaleNormal="130" zoomScaleSheetLayoutView="110" workbookViewId="0">
      <selection activeCell="D13" sqref="D13"/>
    </sheetView>
  </sheetViews>
  <sheetFormatPr defaultRowHeight="14.4"/>
  <cols>
    <col min="1" max="1" width="6.44140625" style="60" customWidth="1"/>
    <col min="2" max="2" width="38.21875" style="153" customWidth="1"/>
    <col min="3" max="3" width="6.6640625" style="73" customWidth="1"/>
    <col min="4" max="4" width="8.6640625" style="72" customWidth="1"/>
    <col min="5" max="5" width="12" style="177" customWidth="1"/>
    <col min="6" max="6" width="14.44140625" style="177" customWidth="1"/>
  </cols>
  <sheetData>
    <row r="1" spans="1:6" s="2" customFormat="1" ht="15.6">
      <c r="A1" s="166" t="s">
        <v>2</v>
      </c>
      <c r="B1" s="166"/>
      <c r="C1" s="166"/>
      <c r="D1" s="166"/>
      <c r="E1" s="166"/>
      <c r="F1" s="166"/>
    </row>
    <row r="2" spans="1:6" s="2" customFormat="1" ht="15.6">
      <c r="A2" s="167" t="s">
        <v>566</v>
      </c>
      <c r="B2" s="167"/>
      <c r="C2" s="167"/>
      <c r="D2" s="167"/>
      <c r="E2" s="167"/>
      <c r="F2" s="167"/>
    </row>
    <row r="3" spans="1:6" s="2" customFormat="1" ht="15.6">
      <c r="A3" s="167" t="s">
        <v>568</v>
      </c>
      <c r="B3" s="167"/>
      <c r="C3" s="167"/>
      <c r="D3" s="167"/>
      <c r="E3" s="167"/>
      <c r="F3" s="167"/>
    </row>
    <row r="4" spans="1:6" s="2" customFormat="1" ht="15.6">
      <c r="A4" s="168" t="s">
        <v>577</v>
      </c>
      <c r="B4" s="168"/>
      <c r="C4" s="168"/>
      <c r="D4" s="168"/>
      <c r="E4" s="168"/>
      <c r="F4" s="168"/>
    </row>
    <row r="5" spans="1:6" s="41" customFormat="1">
      <c r="A5" s="58" t="s">
        <v>35</v>
      </c>
      <c r="B5" s="58" t="s">
        <v>376</v>
      </c>
      <c r="C5" s="58" t="s">
        <v>82</v>
      </c>
      <c r="D5" s="58" t="s">
        <v>83</v>
      </c>
      <c r="E5" s="184" t="s">
        <v>64</v>
      </c>
      <c r="F5" s="184" t="s">
        <v>84</v>
      </c>
    </row>
    <row r="7" spans="1:6">
      <c r="B7" s="153" t="s">
        <v>377</v>
      </c>
    </row>
    <row r="9" spans="1:6">
      <c r="B9" s="153" t="s">
        <v>378</v>
      </c>
    </row>
    <row r="10" spans="1:6" ht="81.599999999999994">
      <c r="A10" s="60">
        <v>1</v>
      </c>
      <c r="B10" s="154" t="s">
        <v>379</v>
      </c>
    </row>
    <row r="11" spans="1:6" ht="30.6">
      <c r="A11" s="60">
        <f t="shared" ref="A11:A74" si="0">A10+0.01</f>
        <v>1.01</v>
      </c>
      <c r="B11" s="153" t="s">
        <v>380</v>
      </c>
      <c r="C11" s="73" t="s">
        <v>147</v>
      </c>
      <c r="D11" s="72">
        <v>15</v>
      </c>
      <c r="F11" s="177">
        <f>E11*D11</f>
        <v>0</v>
      </c>
    </row>
    <row r="12" spans="1:6">
      <c r="A12" s="60">
        <f t="shared" si="0"/>
        <v>1.02</v>
      </c>
      <c r="B12" s="153" t="s">
        <v>381</v>
      </c>
      <c r="C12" s="73" t="s">
        <v>75</v>
      </c>
      <c r="D12" s="72">
        <v>6</v>
      </c>
      <c r="F12" s="177">
        <f t="shared" ref="F12:F75" si="1">E12*D12</f>
        <v>0</v>
      </c>
    </row>
    <row r="13" spans="1:6">
      <c r="A13" s="60">
        <f t="shared" si="0"/>
        <v>1.03</v>
      </c>
      <c r="B13" s="153" t="s">
        <v>382</v>
      </c>
      <c r="C13" s="73" t="s">
        <v>75</v>
      </c>
      <c r="D13" s="72">
        <v>2</v>
      </c>
      <c r="F13" s="177">
        <f t="shared" si="1"/>
        <v>0</v>
      </c>
    </row>
    <row r="14" spans="1:6" ht="20.399999999999999">
      <c r="A14" s="60">
        <f t="shared" si="0"/>
        <v>1.04</v>
      </c>
      <c r="B14" s="153" t="s">
        <v>383</v>
      </c>
      <c r="C14" s="73" t="s">
        <v>75</v>
      </c>
      <c r="D14" s="72">
        <v>1</v>
      </c>
      <c r="F14" s="177">
        <f t="shared" si="1"/>
        <v>0</v>
      </c>
    </row>
    <row r="15" spans="1:6" ht="20.399999999999999">
      <c r="A15" s="60">
        <f t="shared" si="0"/>
        <v>1.05</v>
      </c>
      <c r="B15" s="153" t="s">
        <v>384</v>
      </c>
      <c r="C15" s="73" t="s">
        <v>147</v>
      </c>
      <c r="D15" s="72">
        <v>2</v>
      </c>
      <c r="F15" s="177">
        <f t="shared" si="1"/>
        <v>0</v>
      </c>
    </row>
    <row r="16" spans="1:6">
      <c r="A16" s="60">
        <f t="shared" si="0"/>
        <v>1.06</v>
      </c>
      <c r="B16" s="153" t="s">
        <v>385</v>
      </c>
      <c r="C16" s="73" t="s">
        <v>75</v>
      </c>
      <c r="D16" s="72">
        <v>2</v>
      </c>
      <c r="F16" s="177">
        <f t="shared" si="1"/>
        <v>0</v>
      </c>
    </row>
    <row r="17" spans="1:6">
      <c r="A17" s="60">
        <f t="shared" si="0"/>
        <v>1.07</v>
      </c>
      <c r="B17" s="153" t="s">
        <v>386</v>
      </c>
      <c r="C17" s="73" t="s">
        <v>75</v>
      </c>
      <c r="D17" s="72">
        <v>6</v>
      </c>
      <c r="F17" s="177">
        <f t="shared" si="1"/>
        <v>0</v>
      </c>
    </row>
    <row r="18" spans="1:6" ht="20.399999999999999">
      <c r="A18" s="60">
        <f t="shared" si="0"/>
        <v>1.08</v>
      </c>
      <c r="B18" s="153" t="s">
        <v>387</v>
      </c>
      <c r="C18" s="73" t="s">
        <v>147</v>
      </c>
      <c r="D18" s="72">
        <v>100</v>
      </c>
      <c r="F18" s="177">
        <f t="shared" si="1"/>
        <v>0</v>
      </c>
    </row>
    <row r="19" spans="1:6">
      <c r="A19" s="60">
        <f t="shared" si="0"/>
        <v>1.0900000000000001</v>
      </c>
      <c r="B19" s="153" t="s">
        <v>388</v>
      </c>
      <c r="C19" s="73" t="s">
        <v>75</v>
      </c>
      <c r="D19" s="72">
        <v>2</v>
      </c>
      <c r="F19" s="177">
        <f t="shared" si="1"/>
        <v>0</v>
      </c>
    </row>
    <row r="20" spans="1:6">
      <c r="A20" s="60">
        <f t="shared" si="0"/>
        <v>1.1000000000000001</v>
      </c>
      <c r="B20" s="153" t="s">
        <v>389</v>
      </c>
      <c r="C20" s="73" t="s">
        <v>75</v>
      </c>
      <c r="D20" s="72">
        <v>2</v>
      </c>
      <c r="F20" s="177">
        <f t="shared" si="1"/>
        <v>0</v>
      </c>
    </row>
    <row r="21" spans="1:6" ht="20.399999999999999">
      <c r="A21" s="60">
        <f t="shared" si="0"/>
        <v>1.1100000000000001</v>
      </c>
      <c r="B21" s="153" t="s">
        <v>390</v>
      </c>
      <c r="C21" s="73" t="s">
        <v>147</v>
      </c>
      <c r="D21" s="72">
        <v>150</v>
      </c>
      <c r="F21" s="177">
        <f t="shared" si="1"/>
        <v>0</v>
      </c>
    </row>
    <row r="22" spans="1:6">
      <c r="A22" s="60">
        <f t="shared" si="0"/>
        <v>1.1200000000000001</v>
      </c>
      <c r="B22" s="153" t="s">
        <v>391</v>
      </c>
      <c r="C22" s="73" t="s">
        <v>75</v>
      </c>
      <c r="D22" s="72">
        <v>28</v>
      </c>
      <c r="F22" s="177">
        <f t="shared" si="1"/>
        <v>0</v>
      </c>
    </row>
    <row r="23" spans="1:6">
      <c r="A23" s="60">
        <f t="shared" si="0"/>
        <v>1.1300000000000001</v>
      </c>
      <c r="B23" s="153" t="s">
        <v>392</v>
      </c>
      <c r="C23" s="73" t="s">
        <v>75</v>
      </c>
      <c r="D23" s="72">
        <v>7</v>
      </c>
      <c r="F23" s="177">
        <f t="shared" si="1"/>
        <v>0</v>
      </c>
    </row>
    <row r="24" spans="1:6">
      <c r="A24" s="60">
        <f t="shared" si="0"/>
        <v>1.1400000000000001</v>
      </c>
      <c r="B24" s="153" t="s">
        <v>389</v>
      </c>
      <c r="C24" s="73" t="s">
        <v>75</v>
      </c>
      <c r="D24" s="72">
        <v>7</v>
      </c>
      <c r="F24" s="177">
        <f t="shared" si="1"/>
        <v>0</v>
      </c>
    </row>
    <row r="25" spans="1:6">
      <c r="A25" s="60">
        <f t="shared" si="0"/>
        <v>1.1500000000000001</v>
      </c>
      <c r="B25" s="153" t="s">
        <v>393</v>
      </c>
      <c r="C25" s="73" t="s">
        <v>147</v>
      </c>
      <c r="D25" s="72">
        <v>90</v>
      </c>
      <c r="F25" s="177">
        <f t="shared" si="1"/>
        <v>0</v>
      </c>
    </row>
    <row r="26" spans="1:6" ht="20.399999999999999">
      <c r="A26" s="60">
        <f t="shared" si="0"/>
        <v>1.1600000000000001</v>
      </c>
      <c r="B26" s="153" t="s">
        <v>394</v>
      </c>
      <c r="C26" s="73" t="s">
        <v>75</v>
      </c>
      <c r="D26" s="72">
        <v>7</v>
      </c>
      <c r="F26" s="177">
        <f t="shared" si="1"/>
        <v>0</v>
      </c>
    </row>
    <row r="27" spans="1:6" ht="20.399999999999999">
      <c r="A27" s="60">
        <f t="shared" si="0"/>
        <v>1.1700000000000002</v>
      </c>
      <c r="B27" s="153" t="s">
        <v>395</v>
      </c>
      <c r="C27" s="73" t="s">
        <v>75</v>
      </c>
      <c r="D27" s="72">
        <v>7</v>
      </c>
      <c r="F27" s="177">
        <f t="shared" si="1"/>
        <v>0</v>
      </c>
    </row>
    <row r="28" spans="1:6">
      <c r="A28" s="60">
        <f t="shared" si="0"/>
        <v>1.1800000000000002</v>
      </c>
      <c r="B28" s="153" t="s">
        <v>396</v>
      </c>
      <c r="C28" s="73" t="s">
        <v>75</v>
      </c>
      <c r="D28" s="72">
        <v>12</v>
      </c>
      <c r="F28" s="177">
        <f t="shared" si="1"/>
        <v>0</v>
      </c>
    </row>
    <row r="29" spans="1:6" ht="20.399999999999999">
      <c r="A29" s="60">
        <f t="shared" si="0"/>
        <v>1.1900000000000002</v>
      </c>
      <c r="B29" s="153" t="s">
        <v>397</v>
      </c>
      <c r="C29" s="73" t="s">
        <v>75</v>
      </c>
      <c r="D29" s="72">
        <v>1</v>
      </c>
      <c r="F29" s="177">
        <f t="shared" si="1"/>
        <v>0</v>
      </c>
    </row>
    <row r="30" spans="1:6">
      <c r="A30" s="60">
        <f t="shared" si="0"/>
        <v>1.2000000000000002</v>
      </c>
      <c r="B30" s="153" t="s">
        <v>398</v>
      </c>
      <c r="C30" s="73" t="s">
        <v>147</v>
      </c>
      <c r="D30" s="72">
        <v>15</v>
      </c>
      <c r="F30" s="177">
        <f t="shared" si="1"/>
        <v>0</v>
      </c>
    </row>
    <row r="31" spans="1:6">
      <c r="A31" s="60">
        <f t="shared" si="0"/>
        <v>1.2100000000000002</v>
      </c>
      <c r="B31" s="153" t="s">
        <v>399</v>
      </c>
      <c r="C31" s="73" t="s">
        <v>75</v>
      </c>
      <c r="D31" s="72">
        <v>1</v>
      </c>
      <c r="F31" s="177">
        <f t="shared" si="1"/>
        <v>0</v>
      </c>
    </row>
    <row r="32" spans="1:6">
      <c r="A32" s="60">
        <f t="shared" si="0"/>
        <v>1.2200000000000002</v>
      </c>
      <c r="B32" s="153" t="s">
        <v>400</v>
      </c>
      <c r="C32" s="73" t="s">
        <v>75</v>
      </c>
      <c r="D32" s="72">
        <v>1</v>
      </c>
      <c r="F32" s="177">
        <f t="shared" si="1"/>
        <v>0</v>
      </c>
    </row>
    <row r="34" spans="1:6">
      <c r="A34" s="60">
        <v>2</v>
      </c>
      <c r="B34" s="153" t="s">
        <v>401</v>
      </c>
    </row>
    <row r="35" spans="1:6" ht="20.399999999999999">
      <c r="A35" s="60">
        <f t="shared" si="0"/>
        <v>2.0099999999999998</v>
      </c>
      <c r="B35" s="153" t="s">
        <v>402</v>
      </c>
      <c r="C35" s="73" t="s">
        <v>78</v>
      </c>
      <c r="D35" s="72">
        <v>7</v>
      </c>
      <c r="F35" s="177">
        <f t="shared" si="1"/>
        <v>0</v>
      </c>
    </row>
    <row r="36" spans="1:6" ht="20.399999999999999">
      <c r="A36" s="60">
        <f t="shared" si="0"/>
        <v>2.0199999999999996</v>
      </c>
      <c r="B36" s="153" t="s">
        <v>403</v>
      </c>
      <c r="C36" s="73" t="s">
        <v>75</v>
      </c>
      <c r="D36" s="72">
        <v>7</v>
      </c>
      <c r="F36" s="177">
        <f t="shared" si="1"/>
        <v>0</v>
      </c>
    </row>
    <row r="37" spans="1:6" ht="20.399999999999999">
      <c r="A37" s="60">
        <f t="shared" si="0"/>
        <v>2.0299999999999994</v>
      </c>
      <c r="B37" s="153" t="s">
        <v>404</v>
      </c>
      <c r="C37" s="73" t="s">
        <v>147</v>
      </c>
      <c r="D37" s="72">
        <v>120</v>
      </c>
      <c r="F37" s="177">
        <f t="shared" si="1"/>
        <v>0</v>
      </c>
    </row>
    <row r="38" spans="1:6" ht="51">
      <c r="A38" s="60">
        <f t="shared" si="0"/>
        <v>2.0399999999999991</v>
      </c>
      <c r="B38" s="153" t="s">
        <v>405</v>
      </c>
      <c r="C38" s="73" t="s">
        <v>75</v>
      </c>
      <c r="D38" s="72">
        <v>7</v>
      </c>
      <c r="F38" s="177">
        <f t="shared" si="1"/>
        <v>0</v>
      </c>
    </row>
    <row r="39" spans="1:6" ht="51">
      <c r="A39" s="60">
        <f t="shared" si="0"/>
        <v>2.0499999999999989</v>
      </c>
      <c r="B39" s="153" t="s">
        <v>406</v>
      </c>
      <c r="C39" s="73" t="s">
        <v>75</v>
      </c>
      <c r="D39" s="72">
        <v>7</v>
      </c>
      <c r="F39" s="177">
        <f t="shared" si="1"/>
        <v>0</v>
      </c>
    </row>
    <row r="40" spans="1:6">
      <c r="A40" s="60">
        <f t="shared" si="0"/>
        <v>2.0599999999999987</v>
      </c>
      <c r="B40" s="153" t="s">
        <v>407</v>
      </c>
      <c r="C40" s="73" t="s">
        <v>75</v>
      </c>
      <c r="D40" s="72">
        <v>28</v>
      </c>
      <c r="F40" s="177">
        <f t="shared" si="1"/>
        <v>0</v>
      </c>
    </row>
    <row r="41" spans="1:6">
      <c r="A41" s="60">
        <f t="shared" si="0"/>
        <v>2.0699999999999985</v>
      </c>
      <c r="B41" s="153" t="s">
        <v>408</v>
      </c>
      <c r="C41" s="73" t="s">
        <v>75</v>
      </c>
      <c r="D41" s="72">
        <v>14</v>
      </c>
      <c r="F41" s="177">
        <f t="shared" si="1"/>
        <v>0</v>
      </c>
    </row>
    <row r="42" spans="1:6" ht="20.399999999999999">
      <c r="A42" s="60">
        <f t="shared" si="0"/>
        <v>2.0799999999999983</v>
      </c>
      <c r="B42" s="153" t="s">
        <v>409</v>
      </c>
      <c r="C42" s="73" t="s">
        <v>147</v>
      </c>
      <c r="D42" s="72">
        <v>150</v>
      </c>
      <c r="F42" s="177">
        <f t="shared" si="1"/>
        <v>0</v>
      </c>
    </row>
    <row r="43" spans="1:6">
      <c r="A43" s="60">
        <f t="shared" si="0"/>
        <v>2.0899999999999981</v>
      </c>
      <c r="B43" s="153" t="s">
        <v>410</v>
      </c>
      <c r="C43" s="73" t="s">
        <v>75</v>
      </c>
      <c r="D43" s="72">
        <v>20</v>
      </c>
      <c r="F43" s="177">
        <f t="shared" si="1"/>
        <v>0</v>
      </c>
    </row>
    <row r="44" spans="1:6">
      <c r="A44" s="60">
        <f t="shared" si="0"/>
        <v>2.0999999999999979</v>
      </c>
      <c r="B44" s="153" t="s">
        <v>411</v>
      </c>
      <c r="C44" s="73" t="s">
        <v>75</v>
      </c>
      <c r="D44" s="72">
        <v>42</v>
      </c>
      <c r="F44" s="177">
        <f t="shared" si="1"/>
        <v>0</v>
      </c>
    </row>
    <row r="45" spans="1:6">
      <c r="A45" s="60">
        <f t="shared" si="0"/>
        <v>2.1099999999999977</v>
      </c>
      <c r="B45" s="153" t="s">
        <v>412</v>
      </c>
      <c r="C45" s="73" t="s">
        <v>147</v>
      </c>
      <c r="D45" s="72">
        <v>105</v>
      </c>
      <c r="F45" s="177">
        <f t="shared" si="1"/>
        <v>0</v>
      </c>
    </row>
    <row r="46" spans="1:6">
      <c r="A46" s="60">
        <f t="shared" si="0"/>
        <v>2.1199999999999974</v>
      </c>
      <c r="B46" s="153" t="s">
        <v>413</v>
      </c>
      <c r="C46" s="73" t="s">
        <v>75</v>
      </c>
      <c r="D46" s="72">
        <v>42</v>
      </c>
      <c r="F46" s="177">
        <f t="shared" si="1"/>
        <v>0</v>
      </c>
    </row>
    <row r="47" spans="1:6">
      <c r="A47" s="60">
        <f t="shared" si="0"/>
        <v>2.1299999999999972</v>
      </c>
      <c r="B47" s="153" t="s">
        <v>414</v>
      </c>
      <c r="C47" s="73" t="s">
        <v>75</v>
      </c>
      <c r="D47" s="72">
        <v>14</v>
      </c>
      <c r="F47" s="177">
        <f t="shared" si="1"/>
        <v>0</v>
      </c>
    </row>
    <row r="48" spans="1:6" ht="20.399999999999999">
      <c r="A48" s="60">
        <f t="shared" si="0"/>
        <v>2.139999999999997</v>
      </c>
      <c r="B48" s="153" t="s">
        <v>415</v>
      </c>
      <c r="C48" s="73" t="s">
        <v>75</v>
      </c>
      <c r="D48" s="72">
        <v>7</v>
      </c>
      <c r="F48" s="177">
        <f t="shared" si="1"/>
        <v>0</v>
      </c>
    </row>
    <row r="49" spans="1:6">
      <c r="A49" s="60">
        <f t="shared" si="0"/>
        <v>2.1499999999999968</v>
      </c>
      <c r="B49" s="153" t="s">
        <v>416</v>
      </c>
      <c r="C49" s="73" t="s">
        <v>75</v>
      </c>
      <c r="D49" s="72">
        <v>7</v>
      </c>
      <c r="F49" s="177">
        <f t="shared" si="1"/>
        <v>0</v>
      </c>
    </row>
    <row r="50" spans="1:6">
      <c r="A50" s="60">
        <f t="shared" si="0"/>
        <v>2.1599999999999966</v>
      </c>
      <c r="B50" s="153" t="s">
        <v>417</v>
      </c>
      <c r="C50" s="73" t="s">
        <v>75</v>
      </c>
      <c r="D50" s="72">
        <v>7</v>
      </c>
      <c r="F50" s="177">
        <f t="shared" si="1"/>
        <v>0</v>
      </c>
    </row>
    <row r="51" spans="1:6">
      <c r="A51" s="60">
        <f t="shared" si="0"/>
        <v>2.1699999999999964</v>
      </c>
      <c r="B51" s="153" t="s">
        <v>418</v>
      </c>
      <c r="C51" s="73" t="s">
        <v>75</v>
      </c>
      <c r="D51" s="72">
        <v>7</v>
      </c>
      <c r="F51" s="177">
        <f t="shared" si="1"/>
        <v>0</v>
      </c>
    </row>
    <row r="52" spans="1:6">
      <c r="A52" s="60">
        <f t="shared" si="0"/>
        <v>2.1799999999999962</v>
      </c>
      <c r="B52" s="153" t="s">
        <v>419</v>
      </c>
      <c r="C52" s="73" t="s">
        <v>75</v>
      </c>
      <c r="D52" s="72">
        <v>1</v>
      </c>
      <c r="F52" s="177">
        <f t="shared" si="1"/>
        <v>0</v>
      </c>
    </row>
    <row r="54" spans="1:6">
      <c r="A54" s="60">
        <v>3</v>
      </c>
      <c r="B54" s="153" t="s">
        <v>420</v>
      </c>
    </row>
    <row r="55" spans="1:6">
      <c r="A55" s="60">
        <f t="shared" si="0"/>
        <v>3.01</v>
      </c>
      <c r="B55" s="153" t="s">
        <v>421</v>
      </c>
      <c r="C55" s="73" t="s">
        <v>75</v>
      </c>
      <c r="D55" s="72">
        <v>28</v>
      </c>
      <c r="F55" s="177">
        <f t="shared" si="1"/>
        <v>0</v>
      </c>
    </row>
    <row r="56" spans="1:6">
      <c r="A56" s="60">
        <f t="shared" si="0"/>
        <v>3.0199999999999996</v>
      </c>
      <c r="B56" s="153" t="s">
        <v>422</v>
      </c>
      <c r="C56" s="73" t="s">
        <v>147</v>
      </c>
      <c r="D56" s="72">
        <v>70</v>
      </c>
      <c r="F56" s="177">
        <f t="shared" si="1"/>
        <v>0</v>
      </c>
    </row>
    <row r="57" spans="1:6">
      <c r="A57" s="60">
        <f t="shared" si="0"/>
        <v>3.0299999999999994</v>
      </c>
      <c r="B57" s="153" t="s">
        <v>423</v>
      </c>
      <c r="C57" s="73" t="s">
        <v>75</v>
      </c>
      <c r="D57" s="72">
        <v>7</v>
      </c>
      <c r="F57" s="177">
        <f t="shared" si="1"/>
        <v>0</v>
      </c>
    </row>
    <row r="59" spans="1:6">
      <c r="A59" s="60">
        <v>4</v>
      </c>
      <c r="B59" s="153" t="s">
        <v>424</v>
      </c>
    </row>
    <row r="60" spans="1:6">
      <c r="A60" s="60">
        <f t="shared" si="0"/>
        <v>4.01</v>
      </c>
      <c r="B60" s="153" t="s">
        <v>425</v>
      </c>
      <c r="C60" s="73" t="s">
        <v>75</v>
      </c>
      <c r="D60" s="72">
        <v>1</v>
      </c>
      <c r="F60" s="177">
        <f t="shared" si="1"/>
        <v>0</v>
      </c>
    </row>
    <row r="61" spans="1:6">
      <c r="A61" s="60">
        <f t="shared" si="0"/>
        <v>4.0199999999999996</v>
      </c>
      <c r="B61" s="153" t="s">
        <v>426</v>
      </c>
      <c r="C61" s="73" t="s">
        <v>147</v>
      </c>
      <c r="D61" s="72">
        <v>120</v>
      </c>
      <c r="F61" s="177">
        <f t="shared" si="1"/>
        <v>0</v>
      </c>
    </row>
    <row r="62" spans="1:6">
      <c r="A62" s="60">
        <f t="shared" si="0"/>
        <v>4.0299999999999994</v>
      </c>
      <c r="B62" s="153" t="s">
        <v>427</v>
      </c>
      <c r="C62" s="73" t="s">
        <v>75</v>
      </c>
      <c r="D62" s="72">
        <v>12</v>
      </c>
      <c r="F62" s="177">
        <f t="shared" si="1"/>
        <v>0</v>
      </c>
    </row>
    <row r="63" spans="1:6">
      <c r="A63" s="60">
        <f t="shared" si="0"/>
        <v>4.0399999999999991</v>
      </c>
      <c r="B63" s="153" t="s">
        <v>428</v>
      </c>
      <c r="C63" s="73" t="s">
        <v>75</v>
      </c>
      <c r="D63" s="72">
        <v>10</v>
      </c>
      <c r="F63" s="177">
        <f t="shared" si="1"/>
        <v>0</v>
      </c>
    </row>
    <row r="64" spans="1:6" ht="20.399999999999999">
      <c r="A64" s="60">
        <f t="shared" si="0"/>
        <v>4.0499999999999989</v>
      </c>
      <c r="B64" s="153" t="s">
        <v>429</v>
      </c>
      <c r="C64" s="73" t="s">
        <v>75</v>
      </c>
      <c r="D64" s="72">
        <v>1</v>
      </c>
      <c r="F64" s="177">
        <f t="shared" si="1"/>
        <v>0</v>
      </c>
    </row>
    <row r="65" spans="1:6" ht="20.399999999999999">
      <c r="A65" s="60">
        <f t="shared" si="0"/>
        <v>4.0599999999999987</v>
      </c>
      <c r="B65" s="153" t="s">
        <v>430</v>
      </c>
      <c r="C65" s="73" t="s">
        <v>147</v>
      </c>
      <c r="D65" s="72">
        <v>20</v>
      </c>
      <c r="F65" s="177">
        <f t="shared" si="1"/>
        <v>0</v>
      </c>
    </row>
    <row r="66" spans="1:6" ht="20.399999999999999">
      <c r="A66" s="60">
        <f t="shared" si="0"/>
        <v>4.0699999999999985</v>
      </c>
      <c r="B66" s="153" t="s">
        <v>431</v>
      </c>
      <c r="C66" s="73" t="s">
        <v>75</v>
      </c>
      <c r="D66" s="72">
        <v>1</v>
      </c>
      <c r="F66" s="177">
        <f t="shared" si="1"/>
        <v>0</v>
      </c>
    </row>
    <row r="67" spans="1:6" ht="20.399999999999999">
      <c r="A67" s="60">
        <f t="shared" si="0"/>
        <v>4.0799999999999983</v>
      </c>
      <c r="B67" s="153" t="s">
        <v>432</v>
      </c>
      <c r="C67" s="73" t="s">
        <v>75</v>
      </c>
      <c r="D67" s="72">
        <v>1</v>
      </c>
      <c r="F67" s="177">
        <f t="shared" si="1"/>
        <v>0</v>
      </c>
    </row>
    <row r="68" spans="1:6">
      <c r="A68" s="60">
        <f t="shared" si="0"/>
        <v>4.0899999999999981</v>
      </c>
      <c r="B68" s="153" t="s">
        <v>433</v>
      </c>
      <c r="C68" s="73" t="s">
        <v>434</v>
      </c>
      <c r="D68" s="72">
        <v>1</v>
      </c>
      <c r="F68" s="177">
        <f t="shared" si="1"/>
        <v>0</v>
      </c>
    </row>
    <row r="69" spans="1:6" ht="20.399999999999999">
      <c r="A69" s="60">
        <f t="shared" si="0"/>
        <v>4.0999999999999979</v>
      </c>
      <c r="B69" s="153" t="s">
        <v>435</v>
      </c>
      <c r="C69" s="73" t="s">
        <v>75</v>
      </c>
      <c r="D69" s="72">
        <v>1</v>
      </c>
      <c r="F69" s="177">
        <f t="shared" si="1"/>
        <v>0</v>
      </c>
    </row>
    <row r="70" spans="1:6" ht="51">
      <c r="A70" s="60">
        <f t="shared" si="0"/>
        <v>4.1099999999999977</v>
      </c>
      <c r="B70" s="153" t="s">
        <v>436</v>
      </c>
      <c r="C70" s="73" t="s">
        <v>75</v>
      </c>
      <c r="D70" s="72">
        <v>2</v>
      </c>
      <c r="F70" s="177">
        <f t="shared" si="1"/>
        <v>0</v>
      </c>
    </row>
    <row r="71" spans="1:6" ht="30.6">
      <c r="A71" s="60">
        <f t="shared" si="0"/>
        <v>4.1199999999999974</v>
      </c>
      <c r="B71" s="153" t="s">
        <v>437</v>
      </c>
      <c r="C71" s="73" t="s">
        <v>75</v>
      </c>
      <c r="D71" s="72">
        <v>1</v>
      </c>
      <c r="F71" s="177">
        <f t="shared" si="1"/>
        <v>0</v>
      </c>
    </row>
    <row r="72" spans="1:6">
      <c r="A72" s="60">
        <f t="shared" si="0"/>
        <v>4.1299999999999972</v>
      </c>
      <c r="B72" s="153" t="s">
        <v>438</v>
      </c>
      <c r="C72" s="73" t="s">
        <v>75</v>
      </c>
      <c r="D72" s="72">
        <v>1</v>
      </c>
      <c r="F72" s="177">
        <f t="shared" si="1"/>
        <v>0</v>
      </c>
    </row>
    <row r="73" spans="1:6" ht="20.399999999999999">
      <c r="A73" s="60">
        <f t="shared" si="0"/>
        <v>4.139999999999997</v>
      </c>
      <c r="B73" s="153" t="s">
        <v>439</v>
      </c>
      <c r="C73" s="73" t="s">
        <v>75</v>
      </c>
      <c r="D73" s="72">
        <v>1</v>
      </c>
      <c r="F73" s="177">
        <f t="shared" si="1"/>
        <v>0</v>
      </c>
    </row>
    <row r="74" spans="1:6" ht="20.399999999999999">
      <c r="A74" s="60">
        <f t="shared" si="0"/>
        <v>4.1499999999999968</v>
      </c>
      <c r="B74" s="153" t="s">
        <v>440</v>
      </c>
      <c r="F74" s="177">
        <f t="shared" si="1"/>
        <v>0</v>
      </c>
    </row>
    <row r="75" spans="1:6" ht="20.399999999999999">
      <c r="A75" s="60">
        <f t="shared" ref="A75:A113" si="2">A74+0.01</f>
        <v>4.1599999999999966</v>
      </c>
      <c r="B75" s="153" t="s">
        <v>441</v>
      </c>
      <c r="C75" s="73" t="s">
        <v>75</v>
      </c>
      <c r="D75" s="72">
        <v>1</v>
      </c>
      <c r="F75" s="177">
        <f t="shared" si="1"/>
        <v>0</v>
      </c>
    </row>
    <row r="76" spans="1:6" ht="40.799999999999997">
      <c r="A76" s="60">
        <f t="shared" si="2"/>
        <v>4.1699999999999964</v>
      </c>
      <c r="B76" s="153" t="s">
        <v>442</v>
      </c>
      <c r="C76" s="73" t="s">
        <v>75</v>
      </c>
      <c r="D76" s="72">
        <v>1</v>
      </c>
      <c r="F76" s="177">
        <f t="shared" ref="F76:F102" si="3">E76*D76</f>
        <v>0</v>
      </c>
    </row>
    <row r="77" spans="1:6" ht="40.799999999999997">
      <c r="A77" s="60">
        <f t="shared" si="2"/>
        <v>4.1799999999999962</v>
      </c>
      <c r="B77" s="153" t="s">
        <v>443</v>
      </c>
      <c r="C77" s="73" t="s">
        <v>75</v>
      </c>
      <c r="D77" s="72">
        <v>1</v>
      </c>
      <c r="F77" s="177">
        <f t="shared" si="3"/>
        <v>0</v>
      </c>
    </row>
    <row r="78" spans="1:6" ht="20.399999999999999">
      <c r="A78" s="60">
        <f t="shared" si="2"/>
        <v>4.1899999999999959</v>
      </c>
      <c r="B78" s="153" t="s">
        <v>444</v>
      </c>
      <c r="C78" s="73" t="s">
        <v>75</v>
      </c>
      <c r="D78" s="72">
        <v>1</v>
      </c>
      <c r="F78" s="177">
        <f t="shared" si="3"/>
        <v>0</v>
      </c>
    </row>
    <row r="79" spans="1:6">
      <c r="A79" s="60">
        <f t="shared" si="2"/>
        <v>4.1999999999999957</v>
      </c>
      <c r="B79" s="153" t="s">
        <v>445</v>
      </c>
      <c r="C79" s="73" t="s">
        <v>75</v>
      </c>
      <c r="D79" s="72">
        <v>1</v>
      </c>
      <c r="F79" s="177">
        <f t="shared" si="3"/>
        <v>0</v>
      </c>
    </row>
    <row r="80" spans="1:6">
      <c r="A80" s="60">
        <f t="shared" si="2"/>
        <v>4.2099999999999955</v>
      </c>
      <c r="B80" s="153" t="s">
        <v>446</v>
      </c>
      <c r="C80" s="73" t="s">
        <v>75</v>
      </c>
      <c r="D80" s="72">
        <v>1</v>
      </c>
      <c r="F80" s="177">
        <f t="shared" si="3"/>
        <v>0</v>
      </c>
    </row>
    <row r="81" spans="1:6">
      <c r="A81" s="60">
        <f t="shared" si="2"/>
        <v>4.2199999999999953</v>
      </c>
      <c r="B81" s="153" t="s">
        <v>447</v>
      </c>
      <c r="C81" s="73" t="s">
        <v>75</v>
      </c>
      <c r="D81" s="72">
        <v>1</v>
      </c>
      <c r="F81" s="177">
        <f t="shared" si="3"/>
        <v>0</v>
      </c>
    </row>
    <row r="82" spans="1:6">
      <c r="A82" s="60">
        <f t="shared" si="2"/>
        <v>4.2299999999999951</v>
      </c>
      <c r="B82" s="153" t="s">
        <v>448</v>
      </c>
      <c r="C82" s="73" t="s">
        <v>75</v>
      </c>
      <c r="D82" s="72">
        <v>1</v>
      </c>
      <c r="F82" s="177">
        <f t="shared" si="3"/>
        <v>0</v>
      </c>
    </row>
    <row r="84" spans="1:6">
      <c r="A84" s="60">
        <v>5</v>
      </c>
      <c r="B84" s="153" t="s">
        <v>449</v>
      </c>
    </row>
    <row r="85" spans="1:6" ht="40.799999999999997">
      <c r="A85" s="60">
        <f t="shared" si="2"/>
        <v>5.01</v>
      </c>
      <c r="B85" s="153" t="s">
        <v>450</v>
      </c>
      <c r="C85" s="73" t="s">
        <v>75</v>
      </c>
      <c r="D85" s="72">
        <v>7</v>
      </c>
      <c r="F85" s="177">
        <f t="shared" si="3"/>
        <v>0</v>
      </c>
    </row>
    <row r="86" spans="1:6" ht="51">
      <c r="A86" s="60">
        <f t="shared" si="2"/>
        <v>5.0199999999999996</v>
      </c>
      <c r="B86" s="153" t="s">
        <v>451</v>
      </c>
      <c r="C86" s="73" t="s">
        <v>75</v>
      </c>
      <c r="D86" s="72">
        <v>7</v>
      </c>
      <c r="F86" s="177">
        <f t="shared" si="3"/>
        <v>0</v>
      </c>
    </row>
    <row r="87" spans="1:6" ht="30.6">
      <c r="A87" s="60">
        <f t="shared" si="2"/>
        <v>5.0299999999999994</v>
      </c>
      <c r="B87" s="153" t="s">
        <v>452</v>
      </c>
      <c r="C87" s="73" t="s">
        <v>75</v>
      </c>
      <c r="D87" s="72">
        <v>7</v>
      </c>
      <c r="F87" s="177">
        <f t="shared" si="3"/>
        <v>0</v>
      </c>
    </row>
    <row r="88" spans="1:6" ht="30.6">
      <c r="A88" s="60">
        <f t="shared" si="2"/>
        <v>5.0399999999999991</v>
      </c>
      <c r="B88" s="153" t="s">
        <v>453</v>
      </c>
      <c r="C88" s="73" t="s">
        <v>75</v>
      </c>
      <c r="D88" s="72">
        <v>15</v>
      </c>
      <c r="F88" s="177">
        <f t="shared" si="3"/>
        <v>0</v>
      </c>
    </row>
    <row r="89" spans="1:6" ht="51">
      <c r="A89" s="60">
        <f t="shared" si="2"/>
        <v>5.0499999999999989</v>
      </c>
      <c r="B89" s="153" t="s">
        <v>454</v>
      </c>
      <c r="C89" s="73" t="s">
        <v>75</v>
      </c>
      <c r="D89" s="72">
        <v>7</v>
      </c>
      <c r="F89" s="177">
        <f t="shared" si="3"/>
        <v>0</v>
      </c>
    </row>
    <row r="90" spans="1:6" ht="40.799999999999997">
      <c r="A90" s="60">
        <f t="shared" si="2"/>
        <v>5.0599999999999987</v>
      </c>
      <c r="B90" s="153" t="s">
        <v>455</v>
      </c>
      <c r="C90" s="73" t="s">
        <v>75</v>
      </c>
      <c r="D90" s="72">
        <v>7</v>
      </c>
      <c r="F90" s="177">
        <f t="shared" si="3"/>
        <v>0</v>
      </c>
    </row>
    <row r="91" spans="1:6" ht="20.399999999999999">
      <c r="A91" s="60">
        <v>5.07</v>
      </c>
      <c r="B91" s="153" t="s">
        <v>456</v>
      </c>
      <c r="C91" s="73" t="s">
        <v>78</v>
      </c>
      <c r="D91" s="72">
        <v>7</v>
      </c>
      <c r="F91" s="177">
        <f t="shared" si="3"/>
        <v>0</v>
      </c>
    </row>
    <row r="92" spans="1:6" ht="20.399999999999999">
      <c r="A92" s="60">
        <f t="shared" si="2"/>
        <v>5.08</v>
      </c>
      <c r="B92" s="153" t="s">
        <v>457</v>
      </c>
      <c r="C92" s="73" t="s">
        <v>75</v>
      </c>
      <c r="D92" s="72">
        <v>7</v>
      </c>
      <c r="F92" s="177">
        <f t="shared" si="3"/>
        <v>0</v>
      </c>
    </row>
    <row r="93" spans="1:6" ht="20.399999999999999">
      <c r="A93" s="60">
        <f t="shared" si="2"/>
        <v>5.09</v>
      </c>
      <c r="B93" s="153" t="s">
        <v>458</v>
      </c>
      <c r="C93" s="73" t="s">
        <v>75</v>
      </c>
      <c r="D93" s="72">
        <v>7</v>
      </c>
      <c r="F93" s="177">
        <f t="shared" si="3"/>
        <v>0</v>
      </c>
    </row>
    <row r="94" spans="1:6" ht="20.399999999999999">
      <c r="A94" s="60">
        <f t="shared" si="2"/>
        <v>5.0999999999999996</v>
      </c>
      <c r="B94" s="153" t="s">
        <v>459</v>
      </c>
      <c r="C94" s="73" t="s">
        <v>75</v>
      </c>
      <c r="D94" s="72">
        <v>7</v>
      </c>
      <c r="F94" s="177">
        <f t="shared" si="3"/>
        <v>0</v>
      </c>
    </row>
    <row r="95" spans="1:6" ht="20.399999999999999">
      <c r="A95" s="60">
        <f t="shared" si="2"/>
        <v>5.1099999999999994</v>
      </c>
      <c r="B95" s="153" t="s">
        <v>460</v>
      </c>
      <c r="C95" s="73" t="s">
        <v>75</v>
      </c>
      <c r="D95" s="72">
        <v>7</v>
      </c>
      <c r="F95" s="177">
        <f t="shared" si="3"/>
        <v>0</v>
      </c>
    </row>
    <row r="96" spans="1:6" ht="20.399999999999999">
      <c r="A96" s="60">
        <f t="shared" si="2"/>
        <v>5.1199999999999992</v>
      </c>
      <c r="B96" s="153" t="s">
        <v>461</v>
      </c>
      <c r="C96" s="73" t="s">
        <v>75</v>
      </c>
      <c r="D96" s="72">
        <v>7</v>
      </c>
      <c r="F96" s="177">
        <f t="shared" si="3"/>
        <v>0</v>
      </c>
    </row>
    <row r="97" spans="1:6" ht="40.799999999999997">
      <c r="A97" s="60">
        <f t="shared" si="2"/>
        <v>5.129999999999999</v>
      </c>
      <c r="B97" s="153" t="s">
        <v>462</v>
      </c>
      <c r="C97" s="73" t="s">
        <v>147</v>
      </c>
      <c r="D97" s="72">
        <v>7</v>
      </c>
      <c r="F97" s="177">
        <f t="shared" si="3"/>
        <v>0</v>
      </c>
    </row>
    <row r="98" spans="1:6" ht="20.399999999999999">
      <c r="A98" s="60">
        <f t="shared" si="2"/>
        <v>5.1399999999999988</v>
      </c>
      <c r="B98" s="153" t="s">
        <v>463</v>
      </c>
      <c r="C98" s="73" t="s">
        <v>75</v>
      </c>
      <c r="D98" s="72">
        <v>7</v>
      </c>
      <c r="F98" s="177">
        <f t="shared" si="3"/>
        <v>0</v>
      </c>
    </row>
    <row r="99" spans="1:6" ht="20.399999999999999">
      <c r="A99" s="60">
        <f t="shared" si="2"/>
        <v>5.1499999999999986</v>
      </c>
      <c r="B99" s="153" t="s">
        <v>464</v>
      </c>
      <c r="C99" s="73" t="s">
        <v>75</v>
      </c>
      <c r="D99" s="72">
        <v>7</v>
      </c>
      <c r="F99" s="177">
        <f t="shared" si="3"/>
        <v>0</v>
      </c>
    </row>
    <row r="100" spans="1:6" ht="20.399999999999999">
      <c r="A100" s="60">
        <f t="shared" si="2"/>
        <v>5.1599999999999984</v>
      </c>
      <c r="B100" s="153" t="s">
        <v>465</v>
      </c>
      <c r="C100" s="73" t="s">
        <v>147</v>
      </c>
      <c r="D100" s="72">
        <v>140</v>
      </c>
      <c r="F100" s="177">
        <f t="shared" si="3"/>
        <v>0</v>
      </c>
    </row>
    <row r="101" spans="1:6" ht="20.399999999999999">
      <c r="A101" s="60">
        <f t="shared" si="2"/>
        <v>5.1699999999999982</v>
      </c>
      <c r="B101" s="153" t="s">
        <v>466</v>
      </c>
      <c r="C101" s="73" t="s">
        <v>75</v>
      </c>
      <c r="D101" s="72">
        <v>14</v>
      </c>
      <c r="F101" s="177">
        <f t="shared" si="3"/>
        <v>0</v>
      </c>
    </row>
    <row r="102" spans="1:6" ht="20.399999999999999">
      <c r="A102" s="60">
        <f t="shared" si="2"/>
        <v>5.1799999999999979</v>
      </c>
      <c r="B102" s="153" t="s">
        <v>467</v>
      </c>
      <c r="C102" s="73" t="s">
        <v>75</v>
      </c>
      <c r="D102" s="72">
        <v>2</v>
      </c>
      <c r="F102" s="177">
        <f t="shared" si="3"/>
        <v>0</v>
      </c>
    </row>
    <row r="104" spans="1:6">
      <c r="A104" s="60">
        <v>6</v>
      </c>
      <c r="B104" s="153" t="s">
        <v>468</v>
      </c>
    </row>
    <row r="105" spans="1:6" ht="30.6">
      <c r="A105" s="60">
        <f>A104+0.01</f>
        <v>6.01</v>
      </c>
      <c r="B105" s="153" t="s">
        <v>469</v>
      </c>
      <c r="C105" s="73" t="s">
        <v>75</v>
      </c>
      <c r="D105" s="72">
        <v>1</v>
      </c>
      <c r="F105" s="177">
        <f t="shared" ref="F105:F113" si="4">E105*D105</f>
        <v>0</v>
      </c>
    </row>
    <row r="106" spans="1:6">
      <c r="A106" s="60">
        <f t="shared" ref="A106:A108" si="5">A105+0.01</f>
        <v>6.02</v>
      </c>
      <c r="B106" s="153" t="s">
        <v>470</v>
      </c>
      <c r="C106" s="73" t="s">
        <v>75</v>
      </c>
      <c r="D106" s="72">
        <v>1</v>
      </c>
      <c r="F106" s="177">
        <f t="shared" si="4"/>
        <v>0</v>
      </c>
    </row>
    <row r="107" spans="1:6" ht="20.399999999999999">
      <c r="A107" s="60">
        <f t="shared" si="5"/>
        <v>6.0299999999999994</v>
      </c>
      <c r="B107" s="153" t="s">
        <v>471</v>
      </c>
      <c r="C107" s="73" t="s">
        <v>75</v>
      </c>
      <c r="D107" s="72">
        <v>4</v>
      </c>
      <c r="F107" s="177">
        <f t="shared" si="4"/>
        <v>0</v>
      </c>
    </row>
    <row r="108" spans="1:6" ht="61.2">
      <c r="A108" s="60">
        <f t="shared" si="5"/>
        <v>6.0399999999999991</v>
      </c>
      <c r="B108" s="153" t="s">
        <v>472</v>
      </c>
      <c r="C108" s="73" t="s">
        <v>75</v>
      </c>
      <c r="D108" s="72">
        <v>1</v>
      </c>
      <c r="F108" s="177">
        <f t="shared" si="4"/>
        <v>0</v>
      </c>
    </row>
    <row r="109" spans="1:6" ht="20.399999999999999">
      <c r="A109" s="60">
        <f t="shared" si="2"/>
        <v>6.0499999999999989</v>
      </c>
      <c r="B109" s="153" t="s">
        <v>473</v>
      </c>
      <c r="C109" s="73" t="s">
        <v>75</v>
      </c>
      <c r="D109" s="72">
        <v>1</v>
      </c>
      <c r="F109" s="177">
        <f t="shared" si="4"/>
        <v>0</v>
      </c>
    </row>
    <row r="110" spans="1:6">
      <c r="A110" s="60">
        <f t="shared" si="2"/>
        <v>6.0599999999999987</v>
      </c>
      <c r="B110" s="153" t="s">
        <v>474</v>
      </c>
      <c r="C110" s="73" t="s">
        <v>75</v>
      </c>
      <c r="D110" s="72">
        <v>1</v>
      </c>
      <c r="F110" s="177">
        <f t="shared" si="4"/>
        <v>0</v>
      </c>
    </row>
    <row r="111" spans="1:6" ht="40.799999999999997">
      <c r="A111" s="60">
        <f t="shared" si="2"/>
        <v>6.0699999999999985</v>
      </c>
      <c r="B111" s="153" t="s">
        <v>475</v>
      </c>
      <c r="C111" s="73" t="s">
        <v>78</v>
      </c>
      <c r="D111" s="72">
        <v>1</v>
      </c>
      <c r="F111" s="177">
        <f t="shared" si="4"/>
        <v>0</v>
      </c>
    </row>
    <row r="112" spans="1:6" ht="20.399999999999999">
      <c r="A112" s="60">
        <f t="shared" si="2"/>
        <v>6.0799999999999983</v>
      </c>
      <c r="B112" s="153" t="s">
        <v>476</v>
      </c>
      <c r="C112" s="73" t="s">
        <v>75</v>
      </c>
      <c r="D112" s="72">
        <v>2</v>
      </c>
      <c r="F112" s="177">
        <f t="shared" si="4"/>
        <v>0</v>
      </c>
    </row>
    <row r="113" spans="1:6" ht="20.399999999999999">
      <c r="A113" s="60">
        <f t="shared" si="2"/>
        <v>6.0899999999999981</v>
      </c>
      <c r="B113" s="153" t="s">
        <v>477</v>
      </c>
      <c r="C113" s="73" t="s">
        <v>75</v>
      </c>
      <c r="D113" s="72">
        <v>1</v>
      </c>
      <c r="F113" s="177">
        <f t="shared" si="4"/>
        <v>0</v>
      </c>
    </row>
    <row r="115" spans="1:6">
      <c r="B115" s="153" t="s">
        <v>478</v>
      </c>
      <c r="F115" s="177">
        <f>SUM(F11:F114)</f>
        <v>0</v>
      </c>
    </row>
  </sheetData>
  <mergeCells count="4">
    <mergeCell ref="A1:F1"/>
    <mergeCell ref="A2:F2"/>
    <mergeCell ref="A3:F3"/>
    <mergeCell ref="A4:F4"/>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28E02-1E4F-4861-A81F-44C1907D0BBE}">
  <dimension ref="A1:G194"/>
  <sheetViews>
    <sheetView showZeros="0" tabSelected="1" view="pageBreakPreview" zoomScaleNormal="100" zoomScaleSheetLayoutView="100" workbookViewId="0">
      <selection activeCell="D13" sqref="D13"/>
    </sheetView>
  </sheetViews>
  <sheetFormatPr defaultRowHeight="14.4"/>
  <cols>
    <col min="1" max="1" width="6.44140625" style="60" customWidth="1"/>
    <col min="2" max="2" width="38.21875" style="153" customWidth="1"/>
    <col min="3" max="3" width="6.6640625" style="73" customWidth="1"/>
    <col min="4" max="4" width="10.21875" style="72" customWidth="1"/>
    <col min="5" max="5" width="10.88671875" style="177" customWidth="1"/>
    <col min="6" max="6" width="14.44140625" style="177" customWidth="1"/>
  </cols>
  <sheetData>
    <row r="1" spans="1:7" s="2" customFormat="1" ht="15.6">
      <c r="A1" s="166" t="s">
        <v>2</v>
      </c>
      <c r="B1" s="166"/>
      <c r="C1" s="166"/>
      <c r="D1" s="166"/>
      <c r="E1" s="166"/>
      <c r="F1" s="166"/>
    </row>
    <row r="2" spans="1:7" s="2" customFormat="1" ht="15.6">
      <c r="A2" s="167" t="s">
        <v>566</v>
      </c>
      <c r="B2" s="167"/>
      <c r="C2" s="167"/>
      <c r="D2" s="167"/>
      <c r="E2" s="167"/>
      <c r="F2" s="167"/>
    </row>
    <row r="3" spans="1:7" s="2" customFormat="1" ht="15.6">
      <c r="A3" s="167" t="s">
        <v>568</v>
      </c>
      <c r="B3" s="167"/>
      <c r="C3" s="167"/>
      <c r="D3" s="167"/>
      <c r="E3" s="167"/>
      <c r="F3" s="167"/>
    </row>
    <row r="4" spans="1:7" s="2" customFormat="1" ht="15.6">
      <c r="A4" s="168" t="s">
        <v>575</v>
      </c>
      <c r="B4" s="168"/>
      <c r="C4" s="168"/>
      <c r="D4" s="168"/>
      <c r="E4" s="168"/>
      <c r="F4" s="168"/>
    </row>
    <row r="5" spans="1:7" s="2" customFormat="1" ht="24">
      <c r="A5" s="90"/>
      <c r="B5" s="58" t="s">
        <v>576</v>
      </c>
      <c r="C5" s="90"/>
      <c r="D5" s="90"/>
      <c r="E5" s="185"/>
      <c r="F5" s="185"/>
    </row>
    <row r="6" spans="1:7">
      <c r="A6" s="60">
        <v>2</v>
      </c>
      <c r="B6" s="153" t="s">
        <v>578</v>
      </c>
      <c r="G6" s="60"/>
    </row>
    <row r="7" spans="1:7">
      <c r="A7" s="60">
        <v>2.0099999999999998</v>
      </c>
      <c r="B7" s="153" t="s">
        <v>270</v>
      </c>
      <c r="C7" s="73" t="s">
        <v>75</v>
      </c>
      <c r="D7" s="72">
        <v>3</v>
      </c>
      <c r="F7" s="177">
        <f>E7*D7</f>
        <v>0</v>
      </c>
      <c r="G7" s="60"/>
    </row>
    <row r="9" spans="1:7" ht="61.2">
      <c r="A9" s="60">
        <v>2.02</v>
      </c>
      <c r="B9" s="153" t="s">
        <v>271</v>
      </c>
      <c r="C9" s="73" t="s">
        <v>75</v>
      </c>
      <c r="D9" s="72">
        <v>3</v>
      </c>
      <c r="F9" s="177">
        <f t="shared" ref="F9:F67" si="0">E9*D9</f>
        <v>0</v>
      </c>
    </row>
    <row r="11" spans="1:7">
      <c r="A11" s="60">
        <v>2.0299999999999998</v>
      </c>
      <c r="B11" s="154" t="s">
        <v>272</v>
      </c>
      <c r="C11" s="73" t="s">
        <v>75</v>
      </c>
      <c r="D11" s="72">
        <v>3</v>
      </c>
      <c r="F11" s="177">
        <f t="shared" si="0"/>
        <v>0</v>
      </c>
    </row>
    <row r="13" spans="1:7" ht="40.799999999999997">
      <c r="A13" s="60">
        <v>2.04</v>
      </c>
      <c r="B13" s="153" t="s">
        <v>273</v>
      </c>
      <c r="C13" s="73" t="s">
        <v>78</v>
      </c>
      <c r="D13" s="72">
        <v>1</v>
      </c>
      <c r="F13" s="177">
        <f t="shared" si="0"/>
        <v>0</v>
      </c>
    </row>
    <row r="15" spans="1:7" ht="71.400000000000006">
      <c r="A15" s="60">
        <v>2.0499999999999998</v>
      </c>
      <c r="B15" s="153" t="s">
        <v>274</v>
      </c>
      <c r="C15" s="73" t="s">
        <v>75</v>
      </c>
      <c r="D15" s="72">
        <v>2</v>
      </c>
      <c r="F15" s="177">
        <f t="shared" si="0"/>
        <v>0</v>
      </c>
    </row>
    <row r="17" spans="1:6" ht="20.399999999999999">
      <c r="A17" s="60">
        <v>2.06</v>
      </c>
      <c r="B17" s="153" t="s">
        <v>275</v>
      </c>
      <c r="C17" s="73" t="s">
        <v>75</v>
      </c>
      <c r="D17" s="72">
        <v>1</v>
      </c>
      <c r="F17" s="177">
        <f t="shared" si="0"/>
        <v>0</v>
      </c>
    </row>
    <row r="19" spans="1:6" ht="71.400000000000006">
      <c r="A19" s="60">
        <v>2.0699999999999998</v>
      </c>
      <c r="B19" s="153" t="s">
        <v>276</v>
      </c>
      <c r="C19" s="73" t="s">
        <v>75</v>
      </c>
      <c r="D19" s="72">
        <v>2</v>
      </c>
      <c r="F19" s="177">
        <f t="shared" si="0"/>
        <v>0</v>
      </c>
    </row>
    <row r="21" spans="1:6" ht="51">
      <c r="A21" s="60">
        <v>2.08</v>
      </c>
      <c r="B21" s="153" t="s">
        <v>277</v>
      </c>
      <c r="C21" s="73" t="s">
        <v>78</v>
      </c>
      <c r="D21" s="72">
        <v>1</v>
      </c>
      <c r="F21" s="177">
        <f t="shared" si="0"/>
        <v>0</v>
      </c>
    </row>
    <row r="23" spans="1:6" ht="51">
      <c r="A23" s="60">
        <v>2.09</v>
      </c>
      <c r="B23" s="153" t="s">
        <v>278</v>
      </c>
      <c r="C23" s="73" t="s">
        <v>75</v>
      </c>
      <c r="D23" s="72">
        <v>2</v>
      </c>
      <c r="F23" s="177">
        <f t="shared" si="0"/>
        <v>0</v>
      </c>
    </row>
    <row r="25" spans="1:6" ht="20.399999999999999">
      <c r="A25" s="60">
        <v>2.1</v>
      </c>
      <c r="B25" s="153" t="s">
        <v>279</v>
      </c>
      <c r="C25" s="73" t="s">
        <v>75</v>
      </c>
      <c r="D25" s="72">
        <v>2</v>
      </c>
      <c r="F25" s="177">
        <f t="shared" si="0"/>
        <v>0</v>
      </c>
    </row>
    <row r="27" spans="1:6">
      <c r="A27" s="60">
        <v>2.11</v>
      </c>
      <c r="B27" s="153" t="s">
        <v>579</v>
      </c>
      <c r="C27" s="73" t="s">
        <v>75</v>
      </c>
      <c r="D27" s="72">
        <v>2</v>
      </c>
      <c r="F27" s="177">
        <f t="shared" si="0"/>
        <v>0</v>
      </c>
    </row>
    <row r="29" spans="1:6" ht="142.80000000000001">
      <c r="A29" s="60">
        <v>2.12</v>
      </c>
      <c r="B29" s="153" t="s">
        <v>280</v>
      </c>
      <c r="C29" s="73" t="s">
        <v>75</v>
      </c>
      <c r="D29" s="72">
        <v>2</v>
      </c>
      <c r="F29" s="177">
        <f t="shared" si="0"/>
        <v>0</v>
      </c>
    </row>
    <row r="31" spans="1:6" ht="20.399999999999999">
      <c r="A31" s="60">
        <v>2.13</v>
      </c>
      <c r="B31" s="153" t="s">
        <v>281</v>
      </c>
      <c r="C31" s="73" t="s">
        <v>75</v>
      </c>
      <c r="D31" s="72">
        <v>1</v>
      </c>
      <c r="F31" s="177">
        <f t="shared" si="0"/>
        <v>0</v>
      </c>
    </row>
    <row r="33" spans="1:6" ht="71.400000000000006">
      <c r="A33" s="60">
        <v>2.14</v>
      </c>
      <c r="B33" s="153" t="s">
        <v>282</v>
      </c>
      <c r="C33" s="73" t="s">
        <v>75</v>
      </c>
      <c r="D33" s="72">
        <v>6</v>
      </c>
      <c r="F33" s="177">
        <f t="shared" si="0"/>
        <v>0</v>
      </c>
    </row>
    <row r="35" spans="1:6" ht="20.399999999999999">
      <c r="A35" s="60">
        <v>2.15</v>
      </c>
      <c r="B35" s="153" t="s">
        <v>283</v>
      </c>
      <c r="C35" s="73" t="s">
        <v>75</v>
      </c>
      <c r="D35" s="72">
        <v>6</v>
      </c>
      <c r="F35" s="177">
        <f t="shared" si="0"/>
        <v>0</v>
      </c>
    </row>
    <row r="37" spans="1:6" ht="51">
      <c r="A37" s="60">
        <v>2.16</v>
      </c>
      <c r="B37" s="153" t="s">
        <v>284</v>
      </c>
      <c r="C37" s="73" t="s">
        <v>147</v>
      </c>
      <c r="D37" s="72">
        <v>50</v>
      </c>
      <c r="F37" s="177">
        <f t="shared" si="0"/>
        <v>0</v>
      </c>
    </row>
    <row r="39" spans="1:6">
      <c r="B39" s="153" t="s">
        <v>285</v>
      </c>
    </row>
    <row r="40" spans="1:6" ht="91.8">
      <c r="B40" s="153" t="s">
        <v>286</v>
      </c>
    </row>
    <row r="42" spans="1:6" ht="20.399999999999999">
      <c r="A42" s="60">
        <v>2.17</v>
      </c>
      <c r="B42" s="153" t="s">
        <v>287</v>
      </c>
      <c r="C42" s="73" t="s">
        <v>75</v>
      </c>
      <c r="D42" s="72">
        <v>5</v>
      </c>
      <c r="F42" s="177">
        <f t="shared" si="0"/>
        <v>0</v>
      </c>
    </row>
    <row r="44" spans="1:6">
      <c r="A44" s="60">
        <v>2.1800000000000002</v>
      </c>
      <c r="B44" s="153" t="s">
        <v>288</v>
      </c>
      <c r="C44" s="73" t="s">
        <v>75</v>
      </c>
      <c r="D44" s="72">
        <v>6</v>
      </c>
      <c r="F44" s="177">
        <f t="shared" si="0"/>
        <v>0</v>
      </c>
    </row>
    <row r="46" spans="1:6">
      <c r="A46" s="60">
        <v>2.19</v>
      </c>
      <c r="B46" s="153" t="s">
        <v>289</v>
      </c>
      <c r="C46" s="73" t="s">
        <v>75</v>
      </c>
      <c r="D46" s="72">
        <v>6</v>
      </c>
      <c r="F46" s="177">
        <f t="shared" si="0"/>
        <v>0</v>
      </c>
    </row>
    <row r="48" spans="1:6" ht="71.400000000000006">
      <c r="A48" s="60">
        <v>2.1219999999999999</v>
      </c>
      <c r="B48" s="153" t="s">
        <v>290</v>
      </c>
      <c r="C48" s="73" t="s">
        <v>75</v>
      </c>
      <c r="D48" s="72">
        <v>4</v>
      </c>
      <c r="F48" s="177">
        <f t="shared" si="0"/>
        <v>0</v>
      </c>
    </row>
    <row r="50" spans="1:6">
      <c r="A50" s="60">
        <v>2.23</v>
      </c>
      <c r="B50" s="153" t="s">
        <v>291</v>
      </c>
      <c r="C50" s="73" t="s">
        <v>75</v>
      </c>
      <c r="D50" s="72">
        <v>2</v>
      </c>
      <c r="F50" s="177">
        <f t="shared" si="0"/>
        <v>0</v>
      </c>
    </row>
    <row r="52" spans="1:6">
      <c r="A52" s="60">
        <v>2.1240000000000001</v>
      </c>
      <c r="B52" s="153" t="s">
        <v>292</v>
      </c>
      <c r="C52" s="73" t="s">
        <v>75</v>
      </c>
      <c r="D52" s="72">
        <v>6</v>
      </c>
      <c r="F52" s="177">
        <f t="shared" si="0"/>
        <v>0</v>
      </c>
    </row>
    <row r="54" spans="1:6" ht="91.8">
      <c r="A54" s="60">
        <v>2.125</v>
      </c>
      <c r="B54" s="153" t="s">
        <v>293</v>
      </c>
      <c r="C54" s="73" t="s">
        <v>147</v>
      </c>
      <c r="D54" s="72">
        <v>30</v>
      </c>
      <c r="F54" s="177">
        <f t="shared" si="0"/>
        <v>0</v>
      </c>
    </row>
    <row r="56" spans="1:6" ht="20.399999999999999">
      <c r="A56" s="60">
        <v>2.1259999999999999</v>
      </c>
      <c r="B56" s="153" t="s">
        <v>294</v>
      </c>
      <c r="C56" s="73" t="s">
        <v>75</v>
      </c>
      <c r="D56" s="72">
        <v>6</v>
      </c>
      <c r="F56" s="177">
        <f t="shared" si="0"/>
        <v>0</v>
      </c>
    </row>
    <row r="58" spans="1:6" ht="20.399999999999999">
      <c r="A58" s="60">
        <v>2.1269999999999998</v>
      </c>
      <c r="B58" s="153" t="s">
        <v>295</v>
      </c>
      <c r="C58" s="73" t="s">
        <v>75</v>
      </c>
      <c r="D58" s="72">
        <v>6</v>
      </c>
      <c r="F58" s="177">
        <f t="shared" si="0"/>
        <v>0</v>
      </c>
    </row>
    <row r="60" spans="1:6">
      <c r="A60" s="60">
        <v>2.2000000000000002</v>
      </c>
      <c r="B60" s="153" t="s">
        <v>296</v>
      </c>
    </row>
    <row r="62" spans="1:6" ht="40.799999999999997">
      <c r="A62" s="60">
        <v>2.2010000000000001</v>
      </c>
      <c r="B62" s="153" t="s">
        <v>297</v>
      </c>
      <c r="C62" s="73" t="s">
        <v>75</v>
      </c>
      <c r="D62" s="72">
        <v>4</v>
      </c>
      <c r="F62" s="177">
        <f t="shared" si="0"/>
        <v>0</v>
      </c>
    </row>
    <row r="63" spans="1:6">
      <c r="B63" s="153" t="s">
        <v>298</v>
      </c>
    </row>
    <row r="64" spans="1:6" ht="102">
      <c r="B64" s="153" t="s">
        <v>299</v>
      </c>
    </row>
    <row r="65" spans="1:6" ht="71.400000000000006">
      <c r="B65" s="153" t="s">
        <v>300</v>
      </c>
    </row>
    <row r="67" spans="1:6" ht="102">
      <c r="A67" s="60">
        <v>2.202</v>
      </c>
      <c r="B67" s="153" t="s">
        <v>301</v>
      </c>
      <c r="C67" s="73" t="s">
        <v>75</v>
      </c>
      <c r="D67" s="72">
        <v>2</v>
      </c>
      <c r="F67" s="177">
        <f t="shared" si="0"/>
        <v>0</v>
      </c>
    </row>
    <row r="68" spans="1:6">
      <c r="B68" s="153" t="s">
        <v>302</v>
      </c>
    </row>
    <row r="69" spans="1:6" ht="132.6">
      <c r="B69" s="153" t="s">
        <v>303</v>
      </c>
    </row>
    <row r="70" spans="1:6" ht="142.80000000000001">
      <c r="B70" s="153" t="s">
        <v>304</v>
      </c>
    </row>
    <row r="71" spans="1:6" ht="102">
      <c r="B71" s="153" t="s">
        <v>305</v>
      </c>
    </row>
    <row r="72" spans="1:6" ht="122.4">
      <c r="B72" s="153" t="s">
        <v>306</v>
      </c>
    </row>
    <row r="73" spans="1:6" ht="122.4">
      <c r="B73" s="153" t="s">
        <v>307</v>
      </c>
    </row>
    <row r="74" spans="1:6" ht="173.4">
      <c r="B74" s="153" t="s">
        <v>308</v>
      </c>
    </row>
    <row r="76" spans="1:6" ht="61.2">
      <c r="A76" s="60">
        <v>2.2029999999999998</v>
      </c>
      <c r="B76" s="153" t="s">
        <v>309</v>
      </c>
      <c r="C76" s="73" t="s">
        <v>75</v>
      </c>
      <c r="D76" s="72">
        <v>2</v>
      </c>
      <c r="F76" s="177">
        <f t="shared" ref="F76:F99" si="1">E76*D76</f>
        <v>0</v>
      </c>
    </row>
    <row r="77" spans="1:6">
      <c r="B77" s="153" t="s">
        <v>310</v>
      </c>
    </row>
    <row r="78" spans="1:6" ht="51">
      <c r="B78" s="153" t="s">
        <v>311</v>
      </c>
    </row>
    <row r="79" spans="1:6" ht="61.2">
      <c r="B79" s="153" t="s">
        <v>312</v>
      </c>
    </row>
    <row r="81" spans="1:6" ht="122.4">
      <c r="A81" s="60">
        <v>2.202</v>
      </c>
      <c r="B81" s="153" t="s">
        <v>313</v>
      </c>
      <c r="C81" s="73" t="s">
        <v>75</v>
      </c>
      <c r="D81" s="72">
        <v>2</v>
      </c>
      <c r="F81" s="177">
        <f t="shared" si="1"/>
        <v>0</v>
      </c>
    </row>
    <row r="83" spans="1:6">
      <c r="A83" s="60">
        <v>2.2029999999999998</v>
      </c>
      <c r="B83" s="153" t="s">
        <v>314</v>
      </c>
      <c r="C83" s="73" t="s">
        <v>315</v>
      </c>
      <c r="D83" s="72">
        <v>1</v>
      </c>
      <c r="F83" s="177">
        <f t="shared" si="1"/>
        <v>0</v>
      </c>
    </row>
    <row r="85" spans="1:6">
      <c r="A85" s="60">
        <v>2.2999999999999998</v>
      </c>
      <c r="B85" s="153" t="s">
        <v>316</v>
      </c>
    </row>
    <row r="87" spans="1:6" ht="51">
      <c r="A87" s="60">
        <v>2.3010000000000002</v>
      </c>
      <c r="B87" s="153" t="s">
        <v>317</v>
      </c>
      <c r="C87" s="73" t="s">
        <v>75</v>
      </c>
      <c r="D87" s="72">
        <v>2</v>
      </c>
      <c r="F87" s="177">
        <f t="shared" si="1"/>
        <v>0</v>
      </c>
    </row>
    <row r="88" spans="1:6">
      <c r="B88" s="153" t="s">
        <v>318</v>
      </c>
    </row>
    <row r="89" spans="1:6" ht="102">
      <c r="B89" s="153" t="s">
        <v>319</v>
      </c>
    </row>
    <row r="91" spans="1:6" ht="40.799999999999997">
      <c r="A91" s="60">
        <v>2.3039999999999998</v>
      </c>
      <c r="B91" s="153" t="s">
        <v>320</v>
      </c>
      <c r="C91" s="73" t="s">
        <v>75</v>
      </c>
      <c r="D91" s="72">
        <v>2</v>
      </c>
      <c r="F91" s="177">
        <f t="shared" si="1"/>
        <v>0</v>
      </c>
    </row>
    <row r="93" spans="1:6" ht="61.2">
      <c r="A93" s="60">
        <v>2.3050000000000002</v>
      </c>
      <c r="B93" s="153" t="s">
        <v>321</v>
      </c>
      <c r="C93" s="73" t="s">
        <v>75</v>
      </c>
      <c r="D93" s="72">
        <v>2</v>
      </c>
      <c r="F93" s="177">
        <f t="shared" si="1"/>
        <v>0</v>
      </c>
    </row>
    <row r="95" spans="1:6" ht="40.799999999999997">
      <c r="A95" s="60">
        <v>2.306</v>
      </c>
      <c r="B95" s="153" t="s">
        <v>322</v>
      </c>
      <c r="C95" s="73" t="s">
        <v>75</v>
      </c>
      <c r="D95" s="72">
        <v>2</v>
      </c>
      <c r="F95" s="177">
        <f t="shared" si="1"/>
        <v>0</v>
      </c>
    </row>
    <row r="97" spans="1:6" ht="40.799999999999997">
      <c r="A97" s="60">
        <v>2.3069999999999999</v>
      </c>
      <c r="B97" s="153" t="s">
        <v>323</v>
      </c>
      <c r="C97" s="73" t="s">
        <v>78</v>
      </c>
      <c r="D97" s="72">
        <v>2</v>
      </c>
      <c r="F97" s="177">
        <f t="shared" si="1"/>
        <v>0</v>
      </c>
    </row>
    <row r="99" spans="1:6" ht="40.799999999999997">
      <c r="A99" s="60">
        <v>2.3079999999999998</v>
      </c>
      <c r="B99" s="153" t="s">
        <v>324</v>
      </c>
      <c r="C99" s="73" t="s">
        <v>78</v>
      </c>
      <c r="D99" s="72">
        <v>2</v>
      </c>
      <c r="F99" s="177">
        <f t="shared" si="1"/>
        <v>0</v>
      </c>
    </row>
    <row r="101" spans="1:6" ht="30.6">
      <c r="A101" s="60">
        <v>2.3090000000000002</v>
      </c>
      <c r="B101" s="153" t="s">
        <v>325</v>
      </c>
      <c r="C101" s="73" t="s">
        <v>75</v>
      </c>
      <c r="D101" s="72">
        <v>2</v>
      </c>
      <c r="F101" s="177">
        <v>0</v>
      </c>
    </row>
    <row r="103" spans="1:6" ht="30.6">
      <c r="A103" s="60">
        <v>2.31</v>
      </c>
      <c r="B103" s="153" t="s">
        <v>326</v>
      </c>
      <c r="C103" s="73" t="s">
        <v>75</v>
      </c>
      <c r="D103" s="72">
        <v>2</v>
      </c>
      <c r="F103" s="177">
        <v>0</v>
      </c>
    </row>
    <row r="105" spans="1:6" ht="20.399999999999999">
      <c r="A105" s="60">
        <v>2.3119999999999998</v>
      </c>
      <c r="B105" s="153" t="s">
        <v>327</v>
      </c>
      <c r="C105" s="73" t="s">
        <v>147</v>
      </c>
      <c r="D105" s="72">
        <v>40</v>
      </c>
      <c r="F105" s="177">
        <v>0</v>
      </c>
    </row>
    <row r="107" spans="1:6" ht="20.399999999999999">
      <c r="A107" s="60">
        <v>2.3130000000000002</v>
      </c>
      <c r="B107" s="153" t="s">
        <v>328</v>
      </c>
      <c r="C107" s="73" t="s">
        <v>147</v>
      </c>
      <c r="D107" s="72">
        <v>80</v>
      </c>
      <c r="F107" s="177">
        <v>0</v>
      </c>
    </row>
    <row r="109" spans="1:6" ht="20.399999999999999">
      <c r="A109" s="60">
        <v>2.4</v>
      </c>
      <c r="B109" s="153" t="s">
        <v>329</v>
      </c>
    </row>
    <row r="110" spans="1:6" ht="20.399999999999999">
      <c r="A110" s="60">
        <v>2.41</v>
      </c>
      <c r="B110" s="153" t="s">
        <v>330</v>
      </c>
      <c r="C110" s="73" t="s">
        <v>75</v>
      </c>
      <c r="D110" s="72">
        <v>2</v>
      </c>
      <c r="F110" s="177">
        <f t="shared" ref="F110:F162" si="2">E110*D110</f>
        <v>0</v>
      </c>
    </row>
    <row r="112" spans="1:6" ht="40.799999999999997">
      <c r="A112" s="60">
        <v>2.42</v>
      </c>
      <c r="B112" s="153" t="s">
        <v>331</v>
      </c>
      <c r="C112" s="73" t="s">
        <v>75</v>
      </c>
      <c r="D112" s="72">
        <v>1</v>
      </c>
      <c r="F112" s="177">
        <f t="shared" si="2"/>
        <v>0</v>
      </c>
    </row>
    <row r="114" spans="1:6" ht="20.399999999999999">
      <c r="A114" s="60">
        <v>2.4300000000000002</v>
      </c>
      <c r="B114" s="153" t="s">
        <v>332</v>
      </c>
      <c r="C114" s="73" t="s">
        <v>75</v>
      </c>
      <c r="D114" s="72">
        <v>5</v>
      </c>
      <c r="F114" s="177">
        <f t="shared" si="2"/>
        <v>0</v>
      </c>
    </row>
    <row r="116" spans="1:6" ht="71.400000000000006">
      <c r="A116" s="60">
        <v>2.44</v>
      </c>
      <c r="B116" s="153" t="s">
        <v>333</v>
      </c>
      <c r="C116" s="73" t="s">
        <v>147</v>
      </c>
      <c r="D116" s="72">
        <v>30</v>
      </c>
      <c r="F116" s="177">
        <f t="shared" si="2"/>
        <v>0</v>
      </c>
    </row>
    <row r="118" spans="1:6">
      <c r="A118" s="60">
        <v>2.4500000000000002</v>
      </c>
      <c r="B118" s="153" t="s">
        <v>334</v>
      </c>
      <c r="C118" s="73" t="s">
        <v>75</v>
      </c>
      <c r="D118" s="72">
        <v>2</v>
      </c>
      <c r="F118" s="177">
        <f t="shared" si="2"/>
        <v>0</v>
      </c>
    </row>
    <row r="120" spans="1:6" ht="51">
      <c r="A120" s="60">
        <v>2.46</v>
      </c>
      <c r="B120" s="153" t="s">
        <v>335</v>
      </c>
      <c r="C120" s="73" t="s">
        <v>78</v>
      </c>
      <c r="D120" s="72">
        <v>1</v>
      </c>
      <c r="F120" s="177">
        <f t="shared" si="2"/>
        <v>0</v>
      </c>
    </row>
    <row r="122" spans="1:6">
      <c r="A122" s="60">
        <v>2.4700000000000002</v>
      </c>
      <c r="B122" s="153" t="s">
        <v>336</v>
      </c>
      <c r="C122" s="73" t="s">
        <v>75</v>
      </c>
      <c r="D122" s="72">
        <v>2</v>
      </c>
      <c r="F122" s="177">
        <f t="shared" ref="F122" si="3">E122*D122</f>
        <v>0</v>
      </c>
    </row>
    <row r="124" spans="1:6">
      <c r="A124" s="60">
        <v>2.5</v>
      </c>
      <c r="B124" s="153" t="s">
        <v>337</v>
      </c>
    </row>
    <row r="125" spans="1:6" ht="20.399999999999999">
      <c r="A125" s="60">
        <v>2.5099999999999998</v>
      </c>
      <c r="B125" s="153" t="s">
        <v>338</v>
      </c>
      <c r="C125" s="73" t="s">
        <v>75</v>
      </c>
      <c r="D125" s="72">
        <v>2</v>
      </c>
      <c r="F125" s="177">
        <f t="shared" si="2"/>
        <v>0</v>
      </c>
    </row>
    <row r="127" spans="1:6" ht="40.799999999999997">
      <c r="A127" s="60">
        <v>2.52</v>
      </c>
      <c r="B127" s="153" t="s">
        <v>331</v>
      </c>
      <c r="C127" s="73" t="s">
        <v>75</v>
      </c>
      <c r="D127" s="72">
        <v>1</v>
      </c>
      <c r="F127" s="177">
        <f t="shared" si="2"/>
        <v>0</v>
      </c>
    </row>
    <row r="129" spans="1:6" ht="20.399999999999999">
      <c r="A129" s="60">
        <v>2.5299999999999998</v>
      </c>
      <c r="B129" s="153" t="s">
        <v>339</v>
      </c>
      <c r="C129" s="73" t="s">
        <v>75</v>
      </c>
      <c r="D129" s="72">
        <v>5</v>
      </c>
      <c r="F129" s="177">
        <f t="shared" si="2"/>
        <v>0</v>
      </c>
    </row>
    <row r="131" spans="1:6">
      <c r="A131" s="60">
        <v>2.54</v>
      </c>
      <c r="B131" s="153" t="s">
        <v>336</v>
      </c>
      <c r="C131" s="73" t="s">
        <v>75</v>
      </c>
      <c r="D131" s="72">
        <v>2</v>
      </c>
      <c r="F131" s="177">
        <f t="shared" si="2"/>
        <v>0</v>
      </c>
    </row>
    <row r="133" spans="1:6" ht="71.400000000000006">
      <c r="A133" s="60">
        <v>2.5499999999999998</v>
      </c>
      <c r="B133" s="153" t="s">
        <v>340</v>
      </c>
      <c r="C133" s="73" t="s">
        <v>147</v>
      </c>
      <c r="D133" s="72">
        <v>30</v>
      </c>
      <c r="F133" s="177">
        <f t="shared" si="2"/>
        <v>0</v>
      </c>
    </row>
    <row r="135" spans="1:6">
      <c r="A135" s="60">
        <v>2.56</v>
      </c>
      <c r="B135" s="153" t="s">
        <v>334</v>
      </c>
      <c r="C135" s="73" t="s">
        <v>75</v>
      </c>
      <c r="D135" s="72">
        <v>2</v>
      </c>
      <c r="F135" s="177">
        <f t="shared" si="2"/>
        <v>0</v>
      </c>
    </row>
    <row r="137" spans="1:6">
      <c r="A137" s="60">
        <v>2.6</v>
      </c>
      <c r="B137" s="153" t="s">
        <v>341</v>
      </c>
    </row>
    <row r="138" spans="1:6" ht="71.400000000000006">
      <c r="A138" s="60">
        <v>2.61</v>
      </c>
      <c r="B138" s="153" t="s">
        <v>342</v>
      </c>
      <c r="C138" s="73" t="s">
        <v>75</v>
      </c>
      <c r="D138" s="72">
        <v>1</v>
      </c>
      <c r="F138" s="177">
        <f t="shared" si="2"/>
        <v>0</v>
      </c>
    </row>
    <row r="140" spans="1:6" ht="20.399999999999999">
      <c r="A140" s="60">
        <v>2.62</v>
      </c>
      <c r="B140" s="153" t="s">
        <v>343</v>
      </c>
      <c r="C140" s="73" t="s">
        <v>147</v>
      </c>
      <c r="D140" s="72">
        <v>10</v>
      </c>
      <c r="F140" s="177">
        <f t="shared" si="2"/>
        <v>0</v>
      </c>
    </row>
    <row r="142" spans="1:6">
      <c r="A142" s="60">
        <v>2.63</v>
      </c>
      <c r="B142" s="153" t="s">
        <v>344</v>
      </c>
      <c r="C142" s="73" t="s">
        <v>147</v>
      </c>
      <c r="D142" s="72">
        <v>10</v>
      </c>
      <c r="F142" s="177">
        <f t="shared" si="2"/>
        <v>0</v>
      </c>
    </row>
    <row r="144" spans="1:6">
      <c r="A144" s="60">
        <v>2.7</v>
      </c>
      <c r="B144" s="153" t="s">
        <v>345</v>
      </c>
    </row>
    <row r="145" spans="1:6" ht="81.599999999999994">
      <c r="A145" s="60">
        <v>2.71</v>
      </c>
      <c r="B145" s="153" t="s">
        <v>346</v>
      </c>
      <c r="C145" s="73" t="s">
        <v>75</v>
      </c>
      <c r="D145" s="72">
        <v>1</v>
      </c>
      <c r="F145" s="177">
        <f t="shared" si="2"/>
        <v>0</v>
      </c>
    </row>
    <row r="146" spans="1:6">
      <c r="B146" s="153" t="s">
        <v>347</v>
      </c>
    </row>
    <row r="147" spans="1:6" ht="132.6">
      <c r="B147" s="153" t="s">
        <v>348</v>
      </c>
    </row>
    <row r="148" spans="1:6" ht="112.2">
      <c r="B148" s="153" t="s">
        <v>349</v>
      </c>
    </row>
    <row r="150" spans="1:6">
      <c r="A150" s="60">
        <v>2.8</v>
      </c>
      <c r="B150" s="153" t="s">
        <v>350</v>
      </c>
    </row>
    <row r="152" spans="1:6" ht="20.399999999999999">
      <c r="A152" s="60">
        <v>2.8010000000000002</v>
      </c>
      <c r="B152" s="153" t="s">
        <v>351</v>
      </c>
      <c r="C152" s="73" t="s">
        <v>75</v>
      </c>
      <c r="D152" s="72">
        <v>4</v>
      </c>
      <c r="F152" s="177">
        <f t="shared" si="2"/>
        <v>0</v>
      </c>
    </row>
    <row r="154" spans="1:6">
      <c r="A154" s="60">
        <v>2.802</v>
      </c>
      <c r="B154" s="153" t="s">
        <v>352</v>
      </c>
      <c r="C154" s="73" t="s">
        <v>75</v>
      </c>
      <c r="D154" s="72">
        <v>4</v>
      </c>
      <c r="F154" s="177">
        <f t="shared" si="2"/>
        <v>0</v>
      </c>
    </row>
    <row r="156" spans="1:6">
      <c r="A156" s="60">
        <v>2.8029999999999999</v>
      </c>
      <c r="B156" s="153" t="s">
        <v>580</v>
      </c>
      <c r="C156" s="73" t="s">
        <v>75</v>
      </c>
      <c r="D156" s="72">
        <v>4</v>
      </c>
      <c r="F156" s="177">
        <f t="shared" si="2"/>
        <v>0</v>
      </c>
    </row>
    <row r="158" spans="1:6" ht="20.399999999999999">
      <c r="A158" s="60">
        <v>2.8039999999999998</v>
      </c>
      <c r="B158" s="153" t="s">
        <v>353</v>
      </c>
      <c r="C158" s="73" t="s">
        <v>75</v>
      </c>
      <c r="D158" s="72">
        <v>3</v>
      </c>
      <c r="F158" s="177">
        <f t="shared" si="2"/>
        <v>0</v>
      </c>
    </row>
    <row r="160" spans="1:6" ht="20.399999999999999">
      <c r="A160" s="60">
        <v>2.8050000000000002</v>
      </c>
      <c r="B160" s="153" t="s">
        <v>354</v>
      </c>
      <c r="C160" s="73" t="s">
        <v>75</v>
      </c>
      <c r="D160" s="72">
        <v>3</v>
      </c>
      <c r="F160" s="177">
        <f t="shared" si="2"/>
        <v>0</v>
      </c>
    </row>
    <row r="162" spans="1:6" ht="20.399999999999999">
      <c r="A162" s="60">
        <v>2.806</v>
      </c>
      <c r="B162" s="153" t="s">
        <v>355</v>
      </c>
      <c r="C162" s="73" t="s">
        <v>75</v>
      </c>
      <c r="D162" s="72">
        <v>4</v>
      </c>
      <c r="F162" s="177">
        <f t="shared" si="2"/>
        <v>0</v>
      </c>
    </row>
    <row r="164" spans="1:6">
      <c r="A164" s="60">
        <v>2.9</v>
      </c>
      <c r="B164" s="153" t="s">
        <v>356</v>
      </c>
    </row>
    <row r="166" spans="1:6" ht="20.399999999999999">
      <c r="A166" s="60">
        <v>2.9009999999999998</v>
      </c>
      <c r="B166" s="153" t="s">
        <v>357</v>
      </c>
      <c r="C166" s="73" t="s">
        <v>75</v>
      </c>
      <c r="D166" s="72">
        <v>3</v>
      </c>
      <c r="F166" s="177">
        <f t="shared" ref="F166:F186" si="4">E166*D166</f>
        <v>0</v>
      </c>
    </row>
    <row r="168" spans="1:6">
      <c r="A168" s="60">
        <v>2.9020000000000001</v>
      </c>
      <c r="B168" s="153" t="s">
        <v>358</v>
      </c>
      <c r="C168" s="73" t="s">
        <v>75</v>
      </c>
      <c r="D168" s="72">
        <v>2</v>
      </c>
      <c r="F168" s="177">
        <f t="shared" si="4"/>
        <v>0</v>
      </c>
    </row>
    <row r="170" spans="1:6" ht="20.399999999999999">
      <c r="A170" s="60">
        <v>2.903</v>
      </c>
      <c r="B170" s="153" t="s">
        <v>359</v>
      </c>
      <c r="C170" s="73" t="s">
        <v>75</v>
      </c>
      <c r="D170" s="72">
        <v>2</v>
      </c>
      <c r="F170" s="177">
        <f t="shared" si="4"/>
        <v>0</v>
      </c>
    </row>
    <row r="172" spans="1:6">
      <c r="A172" s="60">
        <v>2.9039999999999999</v>
      </c>
      <c r="B172" s="153" t="s">
        <v>360</v>
      </c>
      <c r="C172" s="73" t="s">
        <v>75</v>
      </c>
      <c r="D172" s="72">
        <v>4</v>
      </c>
      <c r="F172" s="177">
        <f t="shared" si="4"/>
        <v>0</v>
      </c>
    </row>
    <row r="174" spans="1:6">
      <c r="A174" s="60">
        <v>2.9060000000000001</v>
      </c>
      <c r="B174" s="153" t="s">
        <v>361</v>
      </c>
      <c r="C174" s="73" t="s">
        <v>75</v>
      </c>
      <c r="D174" s="72">
        <v>18</v>
      </c>
      <c r="F174" s="177">
        <f t="shared" si="4"/>
        <v>0</v>
      </c>
    </row>
    <row r="176" spans="1:6" ht="20.399999999999999">
      <c r="A176" s="60">
        <v>2.907</v>
      </c>
      <c r="B176" s="153" t="s">
        <v>362</v>
      </c>
      <c r="C176" s="73" t="s">
        <v>75</v>
      </c>
      <c r="D176" s="72">
        <v>18</v>
      </c>
      <c r="F176" s="177">
        <f t="shared" si="4"/>
        <v>0</v>
      </c>
    </row>
    <row r="178" spans="1:6">
      <c r="A178" s="60">
        <v>2.9079999999999999</v>
      </c>
      <c r="B178" s="153" t="s">
        <v>363</v>
      </c>
      <c r="C178" s="73" t="s">
        <v>75</v>
      </c>
      <c r="D178" s="72">
        <v>4</v>
      </c>
      <c r="F178" s="177">
        <f t="shared" si="4"/>
        <v>0</v>
      </c>
    </row>
    <row r="180" spans="1:6">
      <c r="A180" s="60">
        <v>2.9089999999999998</v>
      </c>
      <c r="B180" s="153" t="s">
        <v>364</v>
      </c>
      <c r="C180" s="73" t="s">
        <v>75</v>
      </c>
      <c r="D180" s="72">
        <v>4</v>
      </c>
      <c r="F180" s="177">
        <f t="shared" si="4"/>
        <v>0</v>
      </c>
    </row>
    <row r="182" spans="1:6" ht="30.6">
      <c r="A182" s="60">
        <v>2.91</v>
      </c>
      <c r="B182" s="153" t="s">
        <v>365</v>
      </c>
      <c r="C182" s="73" t="s">
        <v>75</v>
      </c>
      <c r="D182" s="72">
        <v>3</v>
      </c>
      <c r="F182" s="177">
        <f t="shared" si="4"/>
        <v>0</v>
      </c>
    </row>
    <row r="184" spans="1:6">
      <c r="A184" s="60">
        <v>2.1</v>
      </c>
      <c r="B184" s="153" t="s">
        <v>366</v>
      </c>
    </row>
    <row r="186" spans="1:6" ht="20.399999999999999">
      <c r="A186" s="60" t="s">
        <v>367</v>
      </c>
      <c r="B186" s="153" t="s">
        <v>368</v>
      </c>
      <c r="C186" s="73" t="s">
        <v>75</v>
      </c>
      <c r="D186" s="72">
        <v>18</v>
      </c>
      <c r="F186" s="177">
        <f t="shared" si="4"/>
        <v>0</v>
      </c>
    </row>
    <row r="188" spans="1:6">
      <c r="A188" s="60">
        <v>3</v>
      </c>
      <c r="B188" s="153" t="s">
        <v>369</v>
      </c>
    </row>
    <row r="189" spans="1:6" ht="20.399999999999999">
      <c r="A189" s="60">
        <v>3.101</v>
      </c>
      <c r="B189" s="153" t="s">
        <v>370</v>
      </c>
      <c r="C189" s="73" t="s">
        <v>75</v>
      </c>
      <c r="D189" s="72">
        <v>6</v>
      </c>
      <c r="F189" s="177">
        <f>E189*D189</f>
        <v>0</v>
      </c>
    </row>
    <row r="190" spans="1:6">
      <c r="A190" s="60">
        <v>3.1019999999999999</v>
      </c>
      <c r="B190" s="153" t="s">
        <v>371</v>
      </c>
      <c r="C190" s="73" t="s">
        <v>75</v>
      </c>
      <c r="D190" s="72">
        <v>22</v>
      </c>
      <c r="F190" s="177">
        <f t="shared" ref="F190:F192" si="5">E190*D190</f>
        <v>0</v>
      </c>
    </row>
    <row r="191" spans="1:6">
      <c r="A191" s="60">
        <v>3103</v>
      </c>
      <c r="B191" s="153" t="s">
        <v>372</v>
      </c>
      <c r="C191" s="73" t="s">
        <v>75</v>
      </c>
      <c r="D191" s="72">
        <v>6</v>
      </c>
      <c r="F191" s="177">
        <f t="shared" si="5"/>
        <v>0</v>
      </c>
    </row>
    <row r="192" spans="1:6" ht="20.399999999999999">
      <c r="A192" s="60">
        <v>3.1040000000000001</v>
      </c>
      <c r="B192" s="153" t="s">
        <v>373</v>
      </c>
      <c r="C192" s="73" t="s">
        <v>147</v>
      </c>
      <c r="D192" s="72">
        <v>50</v>
      </c>
      <c r="F192" s="177">
        <f t="shared" si="5"/>
        <v>0</v>
      </c>
    </row>
    <row r="194" spans="2:6">
      <c r="B194" s="153" t="s">
        <v>374</v>
      </c>
      <c r="F194" s="177">
        <f>SUM(F6:F193)</f>
        <v>0</v>
      </c>
    </row>
  </sheetData>
  <mergeCells count="4">
    <mergeCell ref="A1:F1"/>
    <mergeCell ref="A2:F2"/>
    <mergeCell ref="A3:F3"/>
    <mergeCell ref="A4:F4"/>
  </mergeCells>
  <pageMargins left="0.7" right="0.7" top="0.75" bottom="0.75" header="0.3" footer="0.3"/>
  <pageSetup scale="94" orientation="portrait" r:id="rId1"/>
  <rowBreaks count="1" manualBreakCount="1">
    <brk id="158"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AD1E3-6532-4E96-A3F7-215A59354B94}">
  <dimension ref="A1:C55"/>
  <sheetViews>
    <sheetView showZeros="0" tabSelected="1" view="pageBreakPreview" zoomScale="86" zoomScaleNormal="100" zoomScaleSheetLayoutView="86" workbookViewId="0">
      <selection activeCell="D13" sqref="D13"/>
    </sheetView>
  </sheetViews>
  <sheetFormatPr defaultRowHeight="15"/>
  <cols>
    <col min="1" max="1" width="15.5546875" style="26" customWidth="1"/>
    <col min="2" max="2" width="59.5546875" style="20" customWidth="1"/>
    <col min="3" max="3" width="29.88671875" style="21" customWidth="1"/>
    <col min="4" max="4" width="14" style="2" bestFit="1" customWidth="1"/>
    <col min="5" max="256" width="8.88671875" style="2"/>
    <col min="257" max="257" width="15.5546875" style="2" customWidth="1"/>
    <col min="258" max="258" width="69.5546875" style="2" customWidth="1"/>
    <col min="259" max="259" width="29.88671875" style="2" customWidth="1"/>
    <col min="260" max="260" width="14" style="2" bestFit="1" customWidth="1"/>
    <col min="261" max="512" width="8.88671875" style="2"/>
    <col min="513" max="513" width="15.5546875" style="2" customWidth="1"/>
    <col min="514" max="514" width="69.5546875" style="2" customWidth="1"/>
    <col min="515" max="515" width="29.88671875" style="2" customWidth="1"/>
    <col min="516" max="516" width="14" style="2" bestFit="1" customWidth="1"/>
    <col min="517" max="768" width="8.88671875" style="2"/>
    <col min="769" max="769" width="15.5546875" style="2" customWidth="1"/>
    <col min="770" max="770" width="69.5546875" style="2" customWidth="1"/>
    <col min="771" max="771" width="29.88671875" style="2" customWidth="1"/>
    <col min="772" max="772" width="14" style="2" bestFit="1" customWidth="1"/>
    <col min="773" max="1024" width="8.88671875" style="2"/>
    <col min="1025" max="1025" width="15.5546875" style="2" customWidth="1"/>
    <col min="1026" max="1026" width="69.5546875" style="2" customWidth="1"/>
    <col min="1027" max="1027" width="29.88671875" style="2" customWidth="1"/>
    <col min="1028" max="1028" width="14" style="2" bestFit="1" customWidth="1"/>
    <col min="1029" max="1280" width="8.88671875" style="2"/>
    <col min="1281" max="1281" width="15.5546875" style="2" customWidth="1"/>
    <col min="1282" max="1282" width="69.5546875" style="2" customWidth="1"/>
    <col min="1283" max="1283" width="29.88671875" style="2" customWidth="1"/>
    <col min="1284" max="1284" width="14" style="2" bestFit="1" customWidth="1"/>
    <col min="1285" max="1536" width="8.88671875" style="2"/>
    <col min="1537" max="1537" width="15.5546875" style="2" customWidth="1"/>
    <col min="1538" max="1538" width="69.5546875" style="2" customWidth="1"/>
    <col min="1539" max="1539" width="29.88671875" style="2" customWidth="1"/>
    <col min="1540" max="1540" width="14" style="2" bestFit="1" customWidth="1"/>
    <col min="1541" max="1792" width="8.88671875" style="2"/>
    <col min="1793" max="1793" width="15.5546875" style="2" customWidth="1"/>
    <col min="1794" max="1794" width="69.5546875" style="2" customWidth="1"/>
    <col min="1795" max="1795" width="29.88671875" style="2" customWidth="1"/>
    <col min="1796" max="1796" width="14" style="2" bestFit="1" customWidth="1"/>
    <col min="1797" max="2048" width="8.88671875" style="2"/>
    <col min="2049" max="2049" width="15.5546875" style="2" customWidth="1"/>
    <col min="2050" max="2050" width="69.5546875" style="2" customWidth="1"/>
    <col min="2051" max="2051" width="29.88671875" style="2" customWidth="1"/>
    <col min="2052" max="2052" width="14" style="2" bestFit="1" customWidth="1"/>
    <col min="2053" max="2304" width="8.88671875" style="2"/>
    <col min="2305" max="2305" width="15.5546875" style="2" customWidth="1"/>
    <col min="2306" max="2306" width="69.5546875" style="2" customWidth="1"/>
    <col min="2307" max="2307" width="29.88671875" style="2" customWidth="1"/>
    <col min="2308" max="2308" width="14" style="2" bestFit="1" customWidth="1"/>
    <col min="2309" max="2560" width="8.88671875" style="2"/>
    <col min="2561" max="2561" width="15.5546875" style="2" customWidth="1"/>
    <col min="2562" max="2562" width="69.5546875" style="2" customWidth="1"/>
    <col min="2563" max="2563" width="29.88671875" style="2" customWidth="1"/>
    <col min="2564" max="2564" width="14" style="2" bestFit="1" customWidth="1"/>
    <col min="2565" max="2816" width="8.88671875" style="2"/>
    <col min="2817" max="2817" width="15.5546875" style="2" customWidth="1"/>
    <col min="2818" max="2818" width="69.5546875" style="2" customWidth="1"/>
    <col min="2819" max="2819" width="29.88671875" style="2" customWidth="1"/>
    <col min="2820" max="2820" width="14" style="2" bestFit="1" customWidth="1"/>
    <col min="2821" max="3072" width="8.88671875" style="2"/>
    <col min="3073" max="3073" width="15.5546875" style="2" customWidth="1"/>
    <col min="3074" max="3074" width="69.5546875" style="2" customWidth="1"/>
    <col min="3075" max="3075" width="29.88671875" style="2" customWidth="1"/>
    <col min="3076" max="3076" width="14" style="2" bestFit="1" customWidth="1"/>
    <col min="3077" max="3328" width="8.88671875" style="2"/>
    <col min="3329" max="3329" width="15.5546875" style="2" customWidth="1"/>
    <col min="3330" max="3330" width="69.5546875" style="2" customWidth="1"/>
    <col min="3331" max="3331" width="29.88671875" style="2" customWidth="1"/>
    <col min="3332" max="3332" width="14" style="2" bestFit="1" customWidth="1"/>
    <col min="3333" max="3584" width="8.88671875" style="2"/>
    <col min="3585" max="3585" width="15.5546875" style="2" customWidth="1"/>
    <col min="3586" max="3586" width="69.5546875" style="2" customWidth="1"/>
    <col min="3587" max="3587" width="29.88671875" style="2" customWidth="1"/>
    <col min="3588" max="3588" width="14" style="2" bestFit="1" customWidth="1"/>
    <col min="3589" max="3840" width="8.88671875" style="2"/>
    <col min="3841" max="3841" width="15.5546875" style="2" customWidth="1"/>
    <col min="3842" max="3842" width="69.5546875" style="2" customWidth="1"/>
    <col min="3843" max="3843" width="29.88671875" style="2" customWidth="1"/>
    <col min="3844" max="3844" width="14" style="2" bestFit="1" customWidth="1"/>
    <col min="3845" max="4096" width="8.88671875" style="2"/>
    <col min="4097" max="4097" width="15.5546875" style="2" customWidth="1"/>
    <col min="4098" max="4098" width="69.5546875" style="2" customWidth="1"/>
    <col min="4099" max="4099" width="29.88671875" style="2" customWidth="1"/>
    <col min="4100" max="4100" width="14" style="2" bestFit="1" customWidth="1"/>
    <col min="4101" max="4352" width="8.88671875" style="2"/>
    <col min="4353" max="4353" width="15.5546875" style="2" customWidth="1"/>
    <col min="4354" max="4354" width="69.5546875" style="2" customWidth="1"/>
    <col min="4355" max="4355" width="29.88671875" style="2" customWidth="1"/>
    <col min="4356" max="4356" width="14" style="2" bestFit="1" customWidth="1"/>
    <col min="4357" max="4608" width="8.88671875" style="2"/>
    <col min="4609" max="4609" width="15.5546875" style="2" customWidth="1"/>
    <col min="4610" max="4610" width="69.5546875" style="2" customWidth="1"/>
    <col min="4611" max="4611" width="29.88671875" style="2" customWidth="1"/>
    <col min="4612" max="4612" width="14" style="2" bestFit="1" customWidth="1"/>
    <col min="4613" max="4864" width="8.88671875" style="2"/>
    <col min="4865" max="4865" width="15.5546875" style="2" customWidth="1"/>
    <col min="4866" max="4866" width="69.5546875" style="2" customWidth="1"/>
    <col min="4867" max="4867" width="29.88671875" style="2" customWidth="1"/>
    <col min="4868" max="4868" width="14" style="2" bestFit="1" customWidth="1"/>
    <col min="4869" max="5120" width="8.88671875" style="2"/>
    <col min="5121" max="5121" width="15.5546875" style="2" customWidth="1"/>
    <col min="5122" max="5122" width="69.5546875" style="2" customWidth="1"/>
    <col min="5123" max="5123" width="29.88671875" style="2" customWidth="1"/>
    <col min="5124" max="5124" width="14" style="2" bestFit="1" customWidth="1"/>
    <col min="5125" max="5376" width="8.88671875" style="2"/>
    <col min="5377" max="5377" width="15.5546875" style="2" customWidth="1"/>
    <col min="5378" max="5378" width="69.5546875" style="2" customWidth="1"/>
    <col min="5379" max="5379" width="29.88671875" style="2" customWidth="1"/>
    <col min="5380" max="5380" width="14" style="2" bestFit="1" customWidth="1"/>
    <col min="5381" max="5632" width="8.88671875" style="2"/>
    <col min="5633" max="5633" width="15.5546875" style="2" customWidth="1"/>
    <col min="5634" max="5634" width="69.5546875" style="2" customWidth="1"/>
    <col min="5635" max="5635" width="29.88671875" style="2" customWidth="1"/>
    <col min="5636" max="5636" width="14" style="2" bestFit="1" customWidth="1"/>
    <col min="5637" max="5888" width="8.88671875" style="2"/>
    <col min="5889" max="5889" width="15.5546875" style="2" customWidth="1"/>
    <col min="5890" max="5890" width="69.5546875" style="2" customWidth="1"/>
    <col min="5891" max="5891" width="29.88671875" style="2" customWidth="1"/>
    <col min="5892" max="5892" width="14" style="2" bestFit="1" customWidth="1"/>
    <col min="5893" max="6144" width="8.88671875" style="2"/>
    <col min="6145" max="6145" width="15.5546875" style="2" customWidth="1"/>
    <col min="6146" max="6146" width="69.5546875" style="2" customWidth="1"/>
    <col min="6147" max="6147" width="29.88671875" style="2" customWidth="1"/>
    <col min="6148" max="6148" width="14" style="2" bestFit="1" customWidth="1"/>
    <col min="6149" max="6400" width="8.88671875" style="2"/>
    <col min="6401" max="6401" width="15.5546875" style="2" customWidth="1"/>
    <col min="6402" max="6402" width="69.5546875" style="2" customWidth="1"/>
    <col min="6403" max="6403" width="29.88671875" style="2" customWidth="1"/>
    <col min="6404" max="6404" width="14" style="2" bestFit="1" customWidth="1"/>
    <col min="6405" max="6656" width="8.88671875" style="2"/>
    <col min="6657" max="6657" width="15.5546875" style="2" customWidth="1"/>
    <col min="6658" max="6658" width="69.5546875" style="2" customWidth="1"/>
    <col min="6659" max="6659" width="29.88671875" style="2" customWidth="1"/>
    <col min="6660" max="6660" width="14" style="2" bestFit="1" customWidth="1"/>
    <col min="6661" max="6912" width="8.88671875" style="2"/>
    <col min="6913" max="6913" width="15.5546875" style="2" customWidth="1"/>
    <col min="6914" max="6914" width="69.5546875" style="2" customWidth="1"/>
    <col min="6915" max="6915" width="29.88671875" style="2" customWidth="1"/>
    <col min="6916" max="6916" width="14" style="2" bestFit="1" customWidth="1"/>
    <col min="6917" max="7168" width="8.88671875" style="2"/>
    <col min="7169" max="7169" width="15.5546875" style="2" customWidth="1"/>
    <col min="7170" max="7170" width="69.5546875" style="2" customWidth="1"/>
    <col min="7171" max="7171" width="29.88671875" style="2" customWidth="1"/>
    <col min="7172" max="7172" width="14" style="2" bestFit="1" customWidth="1"/>
    <col min="7173" max="7424" width="8.88671875" style="2"/>
    <col min="7425" max="7425" width="15.5546875" style="2" customWidth="1"/>
    <col min="7426" max="7426" width="69.5546875" style="2" customWidth="1"/>
    <col min="7427" max="7427" width="29.88671875" style="2" customWidth="1"/>
    <col min="7428" max="7428" width="14" style="2" bestFit="1" customWidth="1"/>
    <col min="7429" max="7680" width="8.88671875" style="2"/>
    <col min="7681" max="7681" width="15.5546875" style="2" customWidth="1"/>
    <col min="7682" max="7682" width="69.5546875" style="2" customWidth="1"/>
    <col min="7683" max="7683" width="29.88671875" style="2" customWidth="1"/>
    <col min="7684" max="7684" width="14" style="2" bestFit="1" customWidth="1"/>
    <col min="7685" max="7936" width="8.88671875" style="2"/>
    <col min="7937" max="7937" width="15.5546875" style="2" customWidth="1"/>
    <col min="7938" max="7938" width="69.5546875" style="2" customWidth="1"/>
    <col min="7939" max="7939" width="29.88671875" style="2" customWidth="1"/>
    <col min="7940" max="7940" width="14" style="2" bestFit="1" customWidth="1"/>
    <col min="7941" max="8192" width="8.88671875" style="2"/>
    <col min="8193" max="8193" width="15.5546875" style="2" customWidth="1"/>
    <col min="8194" max="8194" width="69.5546875" style="2" customWidth="1"/>
    <col min="8195" max="8195" width="29.88671875" style="2" customWidth="1"/>
    <col min="8196" max="8196" width="14" style="2" bestFit="1" customWidth="1"/>
    <col min="8197" max="8448" width="8.88671875" style="2"/>
    <col min="8449" max="8449" width="15.5546875" style="2" customWidth="1"/>
    <col min="8450" max="8450" width="69.5546875" style="2" customWidth="1"/>
    <col min="8451" max="8451" width="29.88671875" style="2" customWidth="1"/>
    <col min="8452" max="8452" width="14" style="2" bestFit="1" customWidth="1"/>
    <col min="8453" max="8704" width="8.88671875" style="2"/>
    <col min="8705" max="8705" width="15.5546875" style="2" customWidth="1"/>
    <col min="8706" max="8706" width="69.5546875" style="2" customWidth="1"/>
    <col min="8707" max="8707" width="29.88671875" style="2" customWidth="1"/>
    <col min="8708" max="8708" width="14" style="2" bestFit="1" customWidth="1"/>
    <col min="8709" max="8960" width="8.88671875" style="2"/>
    <col min="8961" max="8961" width="15.5546875" style="2" customWidth="1"/>
    <col min="8962" max="8962" width="69.5546875" style="2" customWidth="1"/>
    <col min="8963" max="8963" width="29.88671875" style="2" customWidth="1"/>
    <col min="8964" max="8964" width="14" style="2" bestFit="1" customWidth="1"/>
    <col min="8965" max="9216" width="8.88671875" style="2"/>
    <col min="9217" max="9217" width="15.5546875" style="2" customWidth="1"/>
    <col min="9218" max="9218" width="69.5546875" style="2" customWidth="1"/>
    <col min="9219" max="9219" width="29.88671875" style="2" customWidth="1"/>
    <col min="9220" max="9220" width="14" style="2" bestFit="1" customWidth="1"/>
    <col min="9221" max="9472" width="8.88671875" style="2"/>
    <col min="9473" max="9473" width="15.5546875" style="2" customWidth="1"/>
    <col min="9474" max="9474" width="69.5546875" style="2" customWidth="1"/>
    <col min="9475" max="9475" width="29.88671875" style="2" customWidth="1"/>
    <col min="9476" max="9476" width="14" style="2" bestFit="1" customWidth="1"/>
    <col min="9477" max="9728" width="8.88671875" style="2"/>
    <col min="9729" max="9729" width="15.5546875" style="2" customWidth="1"/>
    <col min="9730" max="9730" width="69.5546875" style="2" customWidth="1"/>
    <col min="9731" max="9731" width="29.88671875" style="2" customWidth="1"/>
    <col min="9732" max="9732" width="14" style="2" bestFit="1" customWidth="1"/>
    <col min="9733" max="9984" width="8.88671875" style="2"/>
    <col min="9985" max="9985" width="15.5546875" style="2" customWidth="1"/>
    <col min="9986" max="9986" width="69.5546875" style="2" customWidth="1"/>
    <col min="9987" max="9987" width="29.88671875" style="2" customWidth="1"/>
    <col min="9988" max="9988" width="14" style="2" bestFit="1" customWidth="1"/>
    <col min="9989" max="10240" width="8.88671875" style="2"/>
    <col min="10241" max="10241" width="15.5546875" style="2" customWidth="1"/>
    <col min="10242" max="10242" width="69.5546875" style="2" customWidth="1"/>
    <col min="10243" max="10243" width="29.88671875" style="2" customWidth="1"/>
    <col min="10244" max="10244" width="14" style="2" bestFit="1" customWidth="1"/>
    <col min="10245" max="10496" width="8.88671875" style="2"/>
    <col min="10497" max="10497" width="15.5546875" style="2" customWidth="1"/>
    <col min="10498" max="10498" width="69.5546875" style="2" customWidth="1"/>
    <col min="10499" max="10499" width="29.88671875" style="2" customWidth="1"/>
    <col min="10500" max="10500" width="14" style="2" bestFit="1" customWidth="1"/>
    <col min="10501" max="10752" width="8.88671875" style="2"/>
    <col min="10753" max="10753" width="15.5546875" style="2" customWidth="1"/>
    <col min="10754" max="10754" width="69.5546875" style="2" customWidth="1"/>
    <col min="10755" max="10755" width="29.88671875" style="2" customWidth="1"/>
    <col min="10756" max="10756" width="14" style="2" bestFit="1" customWidth="1"/>
    <col min="10757" max="11008" width="8.88671875" style="2"/>
    <col min="11009" max="11009" width="15.5546875" style="2" customWidth="1"/>
    <col min="11010" max="11010" width="69.5546875" style="2" customWidth="1"/>
    <col min="11011" max="11011" width="29.88671875" style="2" customWidth="1"/>
    <col min="11012" max="11012" width="14" style="2" bestFit="1" customWidth="1"/>
    <col min="11013" max="11264" width="8.88671875" style="2"/>
    <col min="11265" max="11265" width="15.5546875" style="2" customWidth="1"/>
    <col min="11266" max="11266" width="69.5546875" style="2" customWidth="1"/>
    <col min="11267" max="11267" width="29.88671875" style="2" customWidth="1"/>
    <col min="11268" max="11268" width="14" style="2" bestFit="1" customWidth="1"/>
    <col min="11269" max="11520" width="8.88671875" style="2"/>
    <col min="11521" max="11521" width="15.5546875" style="2" customWidth="1"/>
    <col min="11522" max="11522" width="69.5546875" style="2" customWidth="1"/>
    <col min="11523" max="11523" width="29.88671875" style="2" customWidth="1"/>
    <col min="11524" max="11524" width="14" style="2" bestFit="1" customWidth="1"/>
    <col min="11525" max="11776" width="8.88671875" style="2"/>
    <col min="11777" max="11777" width="15.5546875" style="2" customWidth="1"/>
    <col min="11778" max="11778" width="69.5546875" style="2" customWidth="1"/>
    <col min="11779" max="11779" width="29.88671875" style="2" customWidth="1"/>
    <col min="11780" max="11780" width="14" style="2" bestFit="1" customWidth="1"/>
    <col min="11781" max="12032" width="8.88671875" style="2"/>
    <col min="12033" max="12033" width="15.5546875" style="2" customWidth="1"/>
    <col min="12034" max="12034" width="69.5546875" style="2" customWidth="1"/>
    <col min="12035" max="12035" width="29.88671875" style="2" customWidth="1"/>
    <col min="12036" max="12036" width="14" style="2" bestFit="1" customWidth="1"/>
    <col min="12037" max="12288" width="8.88671875" style="2"/>
    <col min="12289" max="12289" width="15.5546875" style="2" customWidth="1"/>
    <col min="12290" max="12290" width="69.5546875" style="2" customWidth="1"/>
    <col min="12291" max="12291" width="29.88671875" style="2" customWidth="1"/>
    <col min="12292" max="12292" width="14" style="2" bestFit="1" customWidth="1"/>
    <col min="12293" max="12544" width="8.88671875" style="2"/>
    <col min="12545" max="12545" width="15.5546875" style="2" customWidth="1"/>
    <col min="12546" max="12546" width="69.5546875" style="2" customWidth="1"/>
    <col min="12547" max="12547" width="29.88671875" style="2" customWidth="1"/>
    <col min="12548" max="12548" width="14" style="2" bestFit="1" customWidth="1"/>
    <col min="12549" max="12800" width="8.88671875" style="2"/>
    <col min="12801" max="12801" width="15.5546875" style="2" customWidth="1"/>
    <col min="12802" max="12802" width="69.5546875" style="2" customWidth="1"/>
    <col min="12803" max="12803" width="29.88671875" style="2" customWidth="1"/>
    <col min="12804" max="12804" width="14" style="2" bestFit="1" customWidth="1"/>
    <col min="12805" max="13056" width="8.88671875" style="2"/>
    <col min="13057" max="13057" width="15.5546875" style="2" customWidth="1"/>
    <col min="13058" max="13058" width="69.5546875" style="2" customWidth="1"/>
    <col min="13059" max="13059" width="29.88671875" style="2" customWidth="1"/>
    <col min="13060" max="13060" width="14" style="2" bestFit="1" customWidth="1"/>
    <col min="13061" max="13312" width="8.88671875" style="2"/>
    <col min="13313" max="13313" width="15.5546875" style="2" customWidth="1"/>
    <col min="13314" max="13314" width="69.5546875" style="2" customWidth="1"/>
    <col min="13315" max="13315" width="29.88671875" style="2" customWidth="1"/>
    <col min="13316" max="13316" width="14" style="2" bestFit="1" customWidth="1"/>
    <col min="13317" max="13568" width="8.88671875" style="2"/>
    <col min="13569" max="13569" width="15.5546875" style="2" customWidth="1"/>
    <col min="13570" max="13570" width="69.5546875" style="2" customWidth="1"/>
    <col min="13571" max="13571" width="29.88671875" style="2" customWidth="1"/>
    <col min="13572" max="13572" width="14" style="2" bestFit="1" customWidth="1"/>
    <col min="13573" max="13824" width="8.88671875" style="2"/>
    <col min="13825" max="13825" width="15.5546875" style="2" customWidth="1"/>
    <col min="13826" max="13826" width="69.5546875" style="2" customWidth="1"/>
    <col min="13827" max="13827" width="29.88671875" style="2" customWidth="1"/>
    <col min="13828" max="13828" width="14" style="2" bestFit="1" customWidth="1"/>
    <col min="13829" max="14080" width="8.88671875" style="2"/>
    <col min="14081" max="14081" width="15.5546875" style="2" customWidth="1"/>
    <col min="14082" max="14082" width="69.5546875" style="2" customWidth="1"/>
    <col min="14083" max="14083" width="29.88671875" style="2" customWidth="1"/>
    <col min="14084" max="14084" width="14" style="2" bestFit="1" customWidth="1"/>
    <col min="14085" max="14336" width="8.88671875" style="2"/>
    <col min="14337" max="14337" width="15.5546875" style="2" customWidth="1"/>
    <col min="14338" max="14338" width="69.5546875" style="2" customWidth="1"/>
    <col min="14339" max="14339" width="29.88671875" style="2" customWidth="1"/>
    <col min="14340" max="14340" width="14" style="2" bestFit="1" customWidth="1"/>
    <col min="14341" max="14592" width="8.88671875" style="2"/>
    <col min="14593" max="14593" width="15.5546875" style="2" customWidth="1"/>
    <col min="14594" max="14594" width="69.5546875" style="2" customWidth="1"/>
    <col min="14595" max="14595" width="29.88671875" style="2" customWidth="1"/>
    <col min="14596" max="14596" width="14" style="2" bestFit="1" customWidth="1"/>
    <col min="14597" max="14848" width="8.88671875" style="2"/>
    <col min="14849" max="14849" width="15.5546875" style="2" customWidth="1"/>
    <col min="14850" max="14850" width="69.5546875" style="2" customWidth="1"/>
    <col min="14851" max="14851" width="29.88671875" style="2" customWidth="1"/>
    <col min="14852" max="14852" width="14" style="2" bestFit="1" customWidth="1"/>
    <col min="14853" max="15104" width="8.88671875" style="2"/>
    <col min="15105" max="15105" width="15.5546875" style="2" customWidth="1"/>
    <col min="15106" max="15106" width="69.5546875" style="2" customWidth="1"/>
    <col min="15107" max="15107" width="29.88671875" style="2" customWidth="1"/>
    <col min="15108" max="15108" width="14" style="2" bestFit="1" customWidth="1"/>
    <col min="15109" max="15360" width="8.88671875" style="2"/>
    <col min="15361" max="15361" width="15.5546875" style="2" customWidth="1"/>
    <col min="15362" max="15362" width="69.5546875" style="2" customWidth="1"/>
    <col min="15363" max="15363" width="29.88671875" style="2" customWidth="1"/>
    <col min="15364" max="15364" width="14" style="2" bestFit="1" customWidth="1"/>
    <col min="15365" max="15616" width="8.88671875" style="2"/>
    <col min="15617" max="15617" width="15.5546875" style="2" customWidth="1"/>
    <col min="15618" max="15618" width="69.5546875" style="2" customWidth="1"/>
    <col min="15619" max="15619" width="29.88671875" style="2" customWidth="1"/>
    <col min="15620" max="15620" width="14" style="2" bestFit="1" customWidth="1"/>
    <col min="15621" max="15872" width="8.88671875" style="2"/>
    <col min="15873" max="15873" width="15.5546875" style="2" customWidth="1"/>
    <col min="15874" max="15874" width="69.5546875" style="2" customWidth="1"/>
    <col min="15875" max="15875" width="29.88671875" style="2" customWidth="1"/>
    <col min="15876" max="15876" width="14" style="2" bestFit="1" customWidth="1"/>
    <col min="15877" max="16128" width="8.88671875" style="2"/>
    <col min="16129" max="16129" width="15.5546875" style="2" customWidth="1"/>
    <col min="16130" max="16130" width="69.5546875" style="2" customWidth="1"/>
    <col min="16131" max="16131" width="29.88671875" style="2" customWidth="1"/>
    <col min="16132" max="16132" width="14" style="2" bestFit="1" customWidth="1"/>
    <col min="16133" max="16384" width="8.88671875" style="2"/>
  </cols>
  <sheetData>
    <row r="1" spans="1:3" ht="15.6">
      <c r="A1" s="158" t="s">
        <v>2</v>
      </c>
      <c r="B1" s="159"/>
      <c r="C1" s="160"/>
    </row>
    <row r="2" spans="1:3" ht="15.6">
      <c r="A2" s="161" t="s">
        <v>566</v>
      </c>
      <c r="B2" s="162"/>
      <c r="C2" s="163"/>
    </row>
    <row r="3" spans="1:3" ht="15.6">
      <c r="A3" s="161" t="s">
        <v>568</v>
      </c>
      <c r="B3" s="162"/>
      <c r="C3" s="163"/>
    </row>
    <row r="4" spans="1:3" ht="15.6">
      <c r="A4" s="161" t="s">
        <v>3</v>
      </c>
      <c r="B4" s="162"/>
      <c r="C4" s="163"/>
    </row>
    <row r="5" spans="1:3" ht="15.6">
      <c r="A5" s="3"/>
      <c r="B5" s="4"/>
      <c r="C5" s="5"/>
    </row>
    <row r="6" spans="1:3" ht="15.6">
      <c r="A6" s="6" t="s">
        <v>4</v>
      </c>
      <c r="B6" s="6" t="s">
        <v>5</v>
      </c>
      <c r="C6" s="7" t="s">
        <v>6</v>
      </c>
    </row>
    <row r="7" spans="1:3" ht="15.6">
      <c r="A7" s="8"/>
      <c r="B7" s="9"/>
      <c r="C7" s="10"/>
    </row>
    <row r="8" spans="1:3">
      <c r="A8" s="11">
        <v>1</v>
      </c>
      <c r="B8" s="12" t="s">
        <v>7</v>
      </c>
      <c r="C8" s="13">
        <f>Preliminaries!F217</f>
        <v>0</v>
      </c>
    </row>
    <row r="9" spans="1:3">
      <c r="A9" s="11"/>
      <c r="B9" s="14"/>
      <c r="C9" s="13"/>
    </row>
    <row r="10" spans="1:3">
      <c r="A10" s="11">
        <v>2</v>
      </c>
      <c r="B10" s="12" t="s">
        <v>8</v>
      </c>
      <c r="C10" s="13">
        <f>'Provisional Sums'!F48</f>
        <v>0</v>
      </c>
    </row>
    <row r="11" spans="1:3">
      <c r="A11" s="11"/>
      <c r="B11" s="14"/>
      <c r="C11" s="13"/>
    </row>
    <row r="12" spans="1:3">
      <c r="A12" s="15">
        <v>3</v>
      </c>
      <c r="B12" s="12" t="s">
        <v>9</v>
      </c>
      <c r="C12" s="13">
        <f>'Electrical Summary'!D24</f>
        <v>0</v>
      </c>
    </row>
    <row r="13" spans="1:3">
      <c r="A13" s="15"/>
      <c r="B13" s="16"/>
      <c r="C13" s="17"/>
    </row>
    <row r="14" spans="1:3">
      <c r="A14" s="15">
        <v>4</v>
      </c>
      <c r="B14" s="12" t="s">
        <v>10</v>
      </c>
      <c r="C14" s="13">
        <f>'Mechanical Summary'!C27</f>
        <v>0</v>
      </c>
    </row>
    <row r="15" spans="1:3">
      <c r="A15" s="18"/>
      <c r="B15" s="12"/>
      <c r="C15" s="13"/>
    </row>
    <row r="16" spans="1:3">
      <c r="A16" s="19"/>
    </row>
    <row r="17" spans="1:3">
      <c r="A17" s="19"/>
      <c r="B17" s="12"/>
      <c r="C17" s="13"/>
    </row>
    <row r="18" spans="1:3">
      <c r="A18" s="19"/>
      <c r="B18" s="12" t="s">
        <v>11</v>
      </c>
      <c r="C18" s="13">
        <f>SUM(C7:C16)</f>
        <v>0</v>
      </c>
    </row>
    <row r="19" spans="1:3">
      <c r="A19" s="19"/>
      <c r="B19" s="12"/>
      <c r="C19" s="13"/>
    </row>
    <row r="20" spans="1:3" ht="30">
      <c r="A20" s="22"/>
      <c r="B20" s="12" t="s">
        <v>12</v>
      </c>
      <c r="C20" s="13"/>
    </row>
    <row r="21" spans="1:3">
      <c r="A21" s="22"/>
      <c r="B21" s="12"/>
      <c r="C21" s="13"/>
    </row>
    <row r="22" spans="1:3">
      <c r="A22" s="22"/>
      <c r="B22" s="12" t="s">
        <v>13</v>
      </c>
      <c r="C22" s="13">
        <f>C18*0.1</f>
        <v>0</v>
      </c>
    </row>
    <row r="23" spans="1:3">
      <c r="A23" s="22"/>
      <c r="C23" s="13"/>
    </row>
    <row r="24" spans="1:3">
      <c r="A24" s="19"/>
      <c r="B24" s="12" t="s">
        <v>14</v>
      </c>
      <c r="C24" s="13">
        <f>C22+C18</f>
        <v>0</v>
      </c>
    </row>
    <row r="25" spans="1:3">
      <c r="A25" s="19"/>
      <c r="B25" s="12"/>
      <c r="C25" s="13"/>
    </row>
    <row r="26" spans="1:3">
      <c r="A26" s="22"/>
      <c r="B26" s="23" t="s">
        <v>15</v>
      </c>
      <c r="C26" s="13">
        <f>C24*0.05</f>
        <v>0</v>
      </c>
    </row>
    <row r="27" spans="1:3">
      <c r="A27" s="22"/>
      <c r="B27" s="23"/>
      <c r="C27" s="13"/>
    </row>
    <row r="28" spans="1:3">
      <c r="A28" s="19"/>
      <c r="B28" s="12" t="s">
        <v>16</v>
      </c>
      <c r="C28" s="13">
        <f>C26+C24</f>
        <v>0</v>
      </c>
    </row>
    <row r="29" spans="1:3">
      <c r="A29" s="19"/>
      <c r="B29" s="12"/>
      <c r="C29" s="13"/>
    </row>
    <row r="30" spans="1:3" ht="14.4" customHeight="1">
      <c r="A30" s="22"/>
      <c r="B30" s="12" t="s">
        <v>17</v>
      </c>
      <c r="C30" s="13"/>
    </row>
    <row r="31" spans="1:3">
      <c r="A31" s="22"/>
      <c r="B31" s="12" t="s">
        <v>18</v>
      </c>
      <c r="C31" s="13">
        <v>1000000</v>
      </c>
    </row>
    <row r="32" spans="1:3">
      <c r="A32" s="22"/>
      <c r="B32" s="12"/>
      <c r="C32" s="13"/>
    </row>
    <row r="33" spans="1:3">
      <c r="A33" s="22"/>
      <c r="B33" s="16" t="s">
        <v>19</v>
      </c>
      <c r="C33" s="13">
        <v>0</v>
      </c>
    </row>
    <row r="34" spans="1:3">
      <c r="A34" s="22"/>
      <c r="B34" s="12"/>
      <c r="C34" s="13"/>
    </row>
    <row r="35" spans="1:3">
      <c r="A35" s="22"/>
      <c r="B35" s="12"/>
      <c r="C35" s="13"/>
    </row>
    <row r="36" spans="1:3">
      <c r="A36" s="22"/>
      <c r="B36" s="12" t="s">
        <v>20</v>
      </c>
      <c r="C36" s="13">
        <f>C33*0.15</f>
        <v>0</v>
      </c>
    </row>
    <row r="37" spans="1:3" ht="15.6">
      <c r="A37" s="22"/>
      <c r="B37" s="24"/>
      <c r="C37" s="13"/>
    </row>
    <row r="38" spans="1:3">
      <c r="A38" s="22"/>
      <c r="B38" s="12"/>
      <c r="C38" s="13"/>
    </row>
    <row r="39" spans="1:3" ht="15.6">
      <c r="A39" s="22"/>
      <c r="B39" s="24"/>
      <c r="C39" s="13"/>
    </row>
    <row r="40" spans="1:3">
      <c r="A40" s="22"/>
      <c r="B40" s="12"/>
      <c r="C40" s="13"/>
    </row>
    <row r="41" spans="1:3" ht="15.6">
      <c r="A41" s="22"/>
      <c r="B41" s="24"/>
      <c r="C41" s="13"/>
    </row>
    <row r="42" spans="1:3">
      <c r="A42" s="22"/>
      <c r="B42" s="12"/>
      <c r="C42" s="13"/>
    </row>
    <row r="43" spans="1:3" ht="15.6">
      <c r="A43" s="22"/>
      <c r="B43" s="24"/>
      <c r="C43" s="13"/>
    </row>
    <row r="44" spans="1:3">
      <c r="A44" s="18"/>
      <c r="B44" s="12"/>
      <c r="C44" s="13"/>
    </row>
    <row r="45" spans="1:3">
      <c r="A45" s="18"/>
      <c r="B45" s="12"/>
      <c r="C45" s="13"/>
    </row>
    <row r="46" spans="1:3">
      <c r="A46" s="22"/>
      <c r="B46" s="12"/>
      <c r="C46" s="13"/>
    </row>
    <row r="47" spans="1:3">
      <c r="A47" s="22"/>
      <c r="B47" s="12"/>
      <c r="C47" s="13"/>
    </row>
    <row r="48" spans="1:3">
      <c r="A48" s="22"/>
      <c r="B48" s="12"/>
      <c r="C48" s="13"/>
    </row>
    <row r="49" spans="1:3">
      <c r="A49" s="22"/>
      <c r="B49" s="12"/>
      <c r="C49" s="13"/>
    </row>
    <row r="50" spans="1:3">
      <c r="A50" s="22"/>
      <c r="B50" s="12"/>
      <c r="C50" s="13"/>
    </row>
    <row r="51" spans="1:3">
      <c r="A51" s="22"/>
      <c r="B51" s="12"/>
      <c r="C51" s="13"/>
    </row>
    <row r="52" spans="1:3">
      <c r="A52" s="22"/>
      <c r="B52" s="12"/>
      <c r="C52" s="13"/>
    </row>
    <row r="53" spans="1:3">
      <c r="A53" s="22"/>
      <c r="B53" s="12"/>
      <c r="C53" s="13"/>
    </row>
    <row r="54" spans="1:3">
      <c r="A54" s="22"/>
      <c r="B54" s="12"/>
      <c r="C54" s="13"/>
    </row>
    <row r="55" spans="1:3" ht="15.6">
      <c r="A55" s="164" t="s">
        <v>21</v>
      </c>
      <c r="B55" s="165"/>
      <c r="C55" s="25">
        <f>SUM(C33:C54)</f>
        <v>0</v>
      </c>
    </row>
  </sheetData>
  <mergeCells count="5">
    <mergeCell ref="A1:C1"/>
    <mergeCell ref="A2:C2"/>
    <mergeCell ref="A3:C3"/>
    <mergeCell ref="A4:C4"/>
    <mergeCell ref="A55:B55"/>
  </mergeCells>
  <pageMargins left="0.70866141732283472" right="0.70866141732283472" top="0.74803149606299213" bottom="0.74803149606299213"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AF87F-595E-4BB6-B9FC-21F9C760F7E2}">
  <dimension ref="A1:F217"/>
  <sheetViews>
    <sheetView showZeros="0" tabSelected="1" view="pageBreakPreview" topLeftCell="A115" zoomScale="90" zoomScaleNormal="120" zoomScaleSheetLayoutView="90" workbookViewId="0">
      <selection activeCell="D13" sqref="D13"/>
    </sheetView>
  </sheetViews>
  <sheetFormatPr defaultRowHeight="14.4"/>
  <cols>
    <col min="1" max="1" width="6" style="91" customWidth="1"/>
    <col min="2" max="2" width="32.77734375" style="91" customWidth="1"/>
    <col min="3" max="3" width="7.77734375" style="91" customWidth="1"/>
    <col min="4" max="4" width="9.6640625" style="92" customWidth="1"/>
    <col min="5" max="5" width="14.109375" style="93" customWidth="1"/>
    <col min="6" max="6" width="16.6640625" style="94" customWidth="1"/>
    <col min="7" max="7" width="8.88671875" style="27"/>
    <col min="8" max="8" width="12.88671875" style="27" customWidth="1"/>
    <col min="9" max="9" width="12.6640625" style="27" customWidth="1"/>
    <col min="10" max="16384" width="8.88671875" style="27"/>
  </cols>
  <sheetData>
    <row r="1" spans="1:6" s="2" customFormat="1" ht="15.6">
      <c r="A1" s="166" t="s">
        <v>2</v>
      </c>
      <c r="B1" s="166"/>
      <c r="C1" s="166"/>
      <c r="D1" s="166"/>
      <c r="E1" s="166"/>
      <c r="F1" s="166"/>
    </row>
    <row r="2" spans="1:6" s="2" customFormat="1" ht="15.6">
      <c r="A2" s="167" t="s">
        <v>566</v>
      </c>
      <c r="B2" s="167"/>
      <c r="C2" s="167"/>
      <c r="D2" s="167"/>
      <c r="E2" s="167"/>
      <c r="F2" s="167"/>
    </row>
    <row r="3" spans="1:6" s="2" customFormat="1" ht="15.6">
      <c r="A3" s="167" t="s">
        <v>568</v>
      </c>
      <c r="B3" s="167"/>
      <c r="C3" s="167"/>
      <c r="D3" s="167"/>
      <c r="E3" s="167"/>
      <c r="F3" s="167"/>
    </row>
    <row r="4" spans="1:6" s="2" customFormat="1" ht="15.6">
      <c r="A4" s="168" t="s">
        <v>3</v>
      </c>
      <c r="B4" s="168"/>
      <c r="C4" s="168"/>
      <c r="D4" s="168"/>
      <c r="E4" s="168"/>
      <c r="F4" s="168"/>
    </row>
    <row r="6" spans="1:6">
      <c r="A6" s="95" t="s">
        <v>4</v>
      </c>
      <c r="B6" s="95" t="s">
        <v>5</v>
      </c>
      <c r="C6" s="95" t="s">
        <v>22</v>
      </c>
      <c r="D6" s="96" t="s">
        <v>23</v>
      </c>
      <c r="E6" s="96" t="s">
        <v>24</v>
      </c>
      <c r="F6" s="96" t="s">
        <v>570</v>
      </c>
    </row>
    <row r="7" spans="1:6">
      <c r="B7" s="95"/>
      <c r="C7" s="95"/>
      <c r="D7" s="95"/>
    </row>
    <row r="8" spans="1:6" ht="46.8">
      <c r="B8" s="97" t="s">
        <v>26</v>
      </c>
      <c r="C8" s="98"/>
      <c r="D8" s="99"/>
    </row>
    <row r="9" spans="1:6" ht="15.6">
      <c r="B9" s="100"/>
      <c r="C9" s="98"/>
      <c r="D9" s="99"/>
    </row>
    <row r="10" spans="1:6">
      <c r="B10" s="101" t="s">
        <v>27</v>
      </c>
      <c r="C10" s="98"/>
      <c r="D10" s="99"/>
    </row>
    <row r="11" spans="1:6" ht="151.80000000000001">
      <c r="B11" s="102" t="s">
        <v>28</v>
      </c>
      <c r="C11" s="98"/>
      <c r="D11" s="99"/>
    </row>
    <row r="12" spans="1:6">
      <c r="B12" s="101"/>
      <c r="C12" s="98"/>
      <c r="D12" s="99"/>
    </row>
    <row r="13" spans="1:6" ht="372.6">
      <c r="B13" s="102" t="s">
        <v>29</v>
      </c>
      <c r="C13" s="103"/>
      <c r="D13" s="104"/>
    </row>
    <row r="14" spans="1:6">
      <c r="B14" s="103"/>
      <c r="C14" s="99"/>
      <c r="D14" s="99"/>
    </row>
    <row r="15" spans="1:6">
      <c r="A15" s="91">
        <v>1</v>
      </c>
      <c r="B15" s="105" t="s">
        <v>30</v>
      </c>
      <c r="C15" s="106"/>
      <c r="D15" s="107"/>
    </row>
    <row r="16" spans="1:6">
      <c r="B16" s="108" t="s">
        <v>31</v>
      </c>
      <c r="C16" s="109"/>
      <c r="D16" s="104"/>
    </row>
    <row r="17" spans="1:6" ht="34.799999999999997" customHeight="1">
      <c r="B17" s="108" t="s">
        <v>32</v>
      </c>
      <c r="C17" s="106"/>
      <c r="D17" s="107"/>
    </row>
    <row r="18" spans="1:6">
      <c r="B18" s="110" t="s">
        <v>31</v>
      </c>
      <c r="C18" s="103"/>
      <c r="D18" s="104"/>
    </row>
    <row r="19" spans="1:6">
      <c r="B19" s="105" t="s">
        <v>33</v>
      </c>
      <c r="C19" s="106"/>
      <c r="D19" s="107"/>
    </row>
    <row r="20" spans="1:6">
      <c r="B20" s="103"/>
      <c r="C20" s="103"/>
      <c r="D20" s="104"/>
    </row>
    <row r="21" spans="1:6" ht="27.6">
      <c r="A21" s="91">
        <v>1.1000000000000001</v>
      </c>
      <c r="B21" s="108" t="s">
        <v>34</v>
      </c>
      <c r="C21" s="111" t="s">
        <v>197</v>
      </c>
      <c r="D21" s="99">
        <v>1</v>
      </c>
      <c r="F21" s="94">
        <f>E21*D21</f>
        <v>0</v>
      </c>
    </row>
    <row r="22" spans="1:6">
      <c r="B22" s="112"/>
      <c r="C22" s="111"/>
      <c r="D22" s="99"/>
    </row>
    <row r="23" spans="1:6" ht="27.6">
      <c r="A23" s="91">
        <f>A21+0.1</f>
        <v>1.2000000000000002</v>
      </c>
      <c r="B23" s="108" t="s">
        <v>36</v>
      </c>
      <c r="C23" s="111" t="s">
        <v>197</v>
      </c>
      <c r="D23" s="99">
        <v>1</v>
      </c>
      <c r="F23" s="94">
        <f t="shared" ref="F23:F77" si="0">E23*D23</f>
        <v>0</v>
      </c>
    </row>
    <row r="24" spans="1:6">
      <c r="B24" s="108"/>
      <c r="C24" s="111"/>
      <c r="D24" s="99"/>
    </row>
    <row r="25" spans="1:6" ht="41.4">
      <c r="A25" s="91">
        <f>A23+0.1</f>
        <v>1.3000000000000003</v>
      </c>
      <c r="B25" s="108" t="s">
        <v>37</v>
      </c>
      <c r="C25" s="111" t="s">
        <v>197</v>
      </c>
      <c r="D25" s="99">
        <v>1</v>
      </c>
      <c r="F25" s="94">
        <f t="shared" si="0"/>
        <v>0</v>
      </c>
    </row>
    <row r="26" spans="1:6">
      <c r="B26" s="108"/>
      <c r="C26" s="111"/>
      <c r="D26" s="99"/>
    </row>
    <row r="27" spans="1:6" ht="27.6">
      <c r="A27" s="91">
        <f t="shared" ref="A27" si="1">A25+0.1</f>
        <v>1.4000000000000004</v>
      </c>
      <c r="B27" s="108" t="s">
        <v>38</v>
      </c>
      <c r="C27" s="111" t="s">
        <v>197</v>
      </c>
      <c r="D27" s="99">
        <v>1</v>
      </c>
      <c r="F27" s="94">
        <f t="shared" si="0"/>
        <v>0</v>
      </c>
    </row>
    <row r="28" spans="1:6">
      <c r="B28" s="108"/>
      <c r="C28" s="111"/>
      <c r="D28" s="99"/>
    </row>
    <row r="29" spans="1:6">
      <c r="A29" s="91">
        <f t="shared" ref="A29" si="2">A27+0.1</f>
        <v>1.5000000000000004</v>
      </c>
      <c r="B29" s="108" t="s">
        <v>39</v>
      </c>
      <c r="C29" s="111" t="s">
        <v>197</v>
      </c>
      <c r="D29" s="99">
        <v>1</v>
      </c>
      <c r="F29" s="94">
        <f t="shared" si="0"/>
        <v>0</v>
      </c>
    </row>
    <row r="30" spans="1:6">
      <c r="B30" s="108"/>
      <c r="C30" s="111"/>
      <c r="D30" s="99"/>
    </row>
    <row r="31" spans="1:6">
      <c r="A31" s="91">
        <f t="shared" ref="A31" si="3">A29+0.1</f>
        <v>1.6000000000000005</v>
      </c>
      <c r="B31" s="108" t="s">
        <v>40</v>
      </c>
      <c r="C31" s="111" t="s">
        <v>197</v>
      </c>
      <c r="D31" s="99">
        <v>1</v>
      </c>
      <c r="F31" s="94">
        <f t="shared" si="0"/>
        <v>0</v>
      </c>
    </row>
    <row r="32" spans="1:6">
      <c r="B32" s="108"/>
      <c r="C32" s="111"/>
      <c r="D32" s="99"/>
    </row>
    <row r="33" spans="1:6">
      <c r="B33" s="112" t="s">
        <v>41</v>
      </c>
      <c r="C33" s="111"/>
      <c r="D33" s="99"/>
    </row>
    <row r="34" spans="1:6">
      <c r="B34" s="108" t="s">
        <v>31</v>
      </c>
      <c r="C34" s="111"/>
      <c r="D34" s="99"/>
    </row>
    <row r="35" spans="1:6">
      <c r="B35" s="112" t="s">
        <v>42</v>
      </c>
      <c r="C35" s="111"/>
      <c r="D35" s="99"/>
    </row>
    <row r="36" spans="1:6">
      <c r="B36" s="108" t="s">
        <v>31</v>
      </c>
      <c r="C36" s="111"/>
      <c r="D36" s="99"/>
    </row>
    <row r="37" spans="1:6" ht="41.4">
      <c r="A37" s="91">
        <v>1.7</v>
      </c>
      <c r="B37" s="108" t="s">
        <v>43</v>
      </c>
      <c r="C37" s="111" t="s">
        <v>197</v>
      </c>
      <c r="D37" s="99">
        <v>1</v>
      </c>
      <c r="F37" s="94">
        <f t="shared" si="0"/>
        <v>0</v>
      </c>
    </row>
    <row r="38" spans="1:6">
      <c r="B38" s="108"/>
      <c r="C38" s="111"/>
      <c r="D38" s="99"/>
    </row>
    <row r="39" spans="1:6" ht="27.6">
      <c r="A39" s="91">
        <f>A37+0.1</f>
        <v>1.8</v>
      </c>
      <c r="B39" s="108" t="s">
        <v>44</v>
      </c>
      <c r="C39" s="111" t="s">
        <v>197</v>
      </c>
      <c r="D39" s="99">
        <v>1</v>
      </c>
      <c r="F39" s="94">
        <f t="shared" si="0"/>
        <v>0</v>
      </c>
    </row>
    <row r="40" spans="1:6">
      <c r="B40" s="108"/>
      <c r="C40" s="111"/>
      <c r="D40" s="99"/>
    </row>
    <row r="41" spans="1:6">
      <c r="B41" s="112" t="s">
        <v>45</v>
      </c>
      <c r="C41" s="111"/>
      <c r="D41" s="99"/>
    </row>
    <row r="42" spans="1:6">
      <c r="B42" s="112"/>
      <c r="C42" s="111"/>
      <c r="D42" s="99"/>
    </row>
    <row r="43" spans="1:6">
      <c r="A43" s="91">
        <f>A39+0.1</f>
        <v>1.9000000000000001</v>
      </c>
      <c r="B43" s="108" t="s">
        <v>46</v>
      </c>
      <c r="C43" s="111" t="s">
        <v>197</v>
      </c>
      <c r="D43" s="99">
        <v>1</v>
      </c>
      <c r="F43" s="94">
        <f t="shared" si="0"/>
        <v>0</v>
      </c>
    </row>
    <row r="44" spans="1:6">
      <c r="B44" s="108"/>
      <c r="C44" s="111"/>
      <c r="D44" s="99"/>
    </row>
    <row r="45" spans="1:6">
      <c r="A45" s="113">
        <v>1.1000000000000001</v>
      </c>
      <c r="B45" s="108" t="s">
        <v>47</v>
      </c>
      <c r="C45" s="111" t="s">
        <v>197</v>
      </c>
      <c r="D45" s="99">
        <v>1</v>
      </c>
      <c r="F45" s="94">
        <f t="shared" si="0"/>
        <v>0</v>
      </c>
    </row>
    <row r="46" spans="1:6">
      <c r="B46" s="108"/>
      <c r="C46" s="111"/>
      <c r="D46" s="99"/>
    </row>
    <row r="47" spans="1:6">
      <c r="A47" s="113">
        <f>A45+0.01</f>
        <v>1.1100000000000001</v>
      </c>
      <c r="B47" s="108" t="s">
        <v>48</v>
      </c>
      <c r="C47" s="111" t="s">
        <v>197</v>
      </c>
      <c r="D47" s="99">
        <v>1</v>
      </c>
      <c r="F47" s="94">
        <f t="shared" si="0"/>
        <v>0</v>
      </c>
    </row>
    <row r="48" spans="1:6">
      <c r="B48" s="108"/>
      <c r="C48" s="111"/>
      <c r="D48" s="99"/>
    </row>
    <row r="49" spans="1:6">
      <c r="A49" s="113">
        <f>A47+0.01</f>
        <v>1.1200000000000001</v>
      </c>
      <c r="B49" s="108" t="s">
        <v>49</v>
      </c>
      <c r="C49" s="111" t="s">
        <v>197</v>
      </c>
      <c r="D49" s="99">
        <v>1</v>
      </c>
      <c r="F49" s="94">
        <f t="shared" si="0"/>
        <v>0</v>
      </c>
    </row>
    <row r="50" spans="1:6">
      <c r="B50" s="108"/>
      <c r="C50" s="111"/>
      <c r="D50" s="99"/>
    </row>
    <row r="51" spans="1:6">
      <c r="A51" s="113">
        <f t="shared" ref="A51" si="4">A49+0.01</f>
        <v>1.1300000000000001</v>
      </c>
      <c r="B51" s="108" t="s">
        <v>50</v>
      </c>
      <c r="C51" s="111" t="s">
        <v>197</v>
      </c>
      <c r="D51" s="99">
        <v>1</v>
      </c>
      <c r="F51" s="94">
        <f t="shared" si="0"/>
        <v>0</v>
      </c>
    </row>
    <row r="52" spans="1:6">
      <c r="B52" s="108"/>
      <c r="C52" s="111"/>
      <c r="D52" s="99"/>
    </row>
    <row r="53" spans="1:6">
      <c r="A53" s="113">
        <f t="shared" ref="A53" si="5">A51+0.01</f>
        <v>1.1400000000000001</v>
      </c>
      <c r="B53" s="108" t="s">
        <v>51</v>
      </c>
      <c r="C53" s="111" t="s">
        <v>197</v>
      </c>
      <c r="D53" s="99">
        <v>1</v>
      </c>
      <c r="F53" s="94">
        <f t="shared" si="0"/>
        <v>0</v>
      </c>
    </row>
    <row r="54" spans="1:6">
      <c r="B54" s="112"/>
      <c r="C54" s="111"/>
      <c r="D54" s="99"/>
    </row>
    <row r="55" spans="1:6">
      <c r="A55" s="113">
        <f t="shared" ref="A55" si="6">A53+0.01</f>
        <v>1.1500000000000001</v>
      </c>
      <c r="B55" s="108" t="s">
        <v>52</v>
      </c>
      <c r="C55" s="111" t="s">
        <v>197</v>
      </c>
      <c r="D55" s="99">
        <v>1</v>
      </c>
      <c r="F55" s="94">
        <f t="shared" si="0"/>
        <v>0</v>
      </c>
    </row>
    <row r="56" spans="1:6">
      <c r="B56" s="105"/>
      <c r="C56" s="111"/>
      <c r="D56" s="99"/>
    </row>
    <row r="57" spans="1:6">
      <c r="A57" s="113">
        <f t="shared" ref="A57" si="7">A55+0.01</f>
        <v>1.1600000000000001</v>
      </c>
      <c r="B57" s="108" t="s">
        <v>53</v>
      </c>
      <c r="C57" s="111" t="s">
        <v>197</v>
      </c>
      <c r="D57" s="99">
        <v>1</v>
      </c>
      <c r="F57" s="94">
        <f t="shared" si="0"/>
        <v>0</v>
      </c>
    </row>
    <row r="58" spans="1:6">
      <c r="B58" s="110"/>
      <c r="C58" s="111"/>
      <c r="D58" s="99"/>
    </row>
    <row r="59" spans="1:6">
      <c r="B59" s="110" t="s">
        <v>54</v>
      </c>
      <c r="C59" s="111"/>
      <c r="D59" s="99"/>
    </row>
    <row r="60" spans="1:6">
      <c r="B60" s="108" t="s">
        <v>31</v>
      </c>
      <c r="C60" s="111"/>
      <c r="D60" s="99"/>
    </row>
    <row r="61" spans="1:6" ht="55.2">
      <c r="A61" s="113">
        <f>A57+0.01</f>
        <v>1.1700000000000002</v>
      </c>
      <c r="B61" s="108" t="s">
        <v>55</v>
      </c>
      <c r="C61" s="111" t="s">
        <v>197</v>
      </c>
      <c r="D61" s="99">
        <v>1</v>
      </c>
      <c r="F61" s="94">
        <f t="shared" si="0"/>
        <v>0</v>
      </c>
    </row>
    <row r="62" spans="1:6">
      <c r="B62" s="108" t="s">
        <v>31</v>
      </c>
      <c r="C62" s="111"/>
      <c r="D62" s="99"/>
    </row>
    <row r="63" spans="1:6" ht="27.6">
      <c r="A63" s="91">
        <v>2</v>
      </c>
      <c r="B63" s="110" t="s">
        <v>56</v>
      </c>
      <c r="C63" s="111"/>
      <c r="D63" s="99"/>
    </row>
    <row r="64" spans="1:6">
      <c r="B64" s="108" t="s">
        <v>31</v>
      </c>
      <c r="C64" s="111"/>
      <c r="D64" s="99"/>
    </row>
    <row r="65" spans="1:6" ht="27.6">
      <c r="B65" s="112" t="s">
        <v>57</v>
      </c>
      <c r="C65" s="111"/>
      <c r="D65" s="99"/>
    </row>
    <row r="66" spans="1:6">
      <c r="B66" s="108" t="s">
        <v>31</v>
      </c>
      <c r="C66" s="111"/>
      <c r="D66" s="99"/>
    </row>
    <row r="67" spans="1:6">
      <c r="B67" s="110" t="s">
        <v>33</v>
      </c>
      <c r="C67" s="111"/>
      <c r="D67" s="99"/>
    </row>
    <row r="68" spans="1:6">
      <c r="B68" s="108" t="s">
        <v>31</v>
      </c>
      <c r="C68" s="111"/>
      <c r="D68" s="99"/>
    </row>
    <row r="69" spans="1:6" ht="27.6">
      <c r="A69" s="91">
        <v>2.1</v>
      </c>
      <c r="B69" s="108" t="s">
        <v>34</v>
      </c>
      <c r="C69" s="111" t="s">
        <v>197</v>
      </c>
      <c r="D69" s="99">
        <v>1</v>
      </c>
      <c r="F69" s="94">
        <f t="shared" si="0"/>
        <v>0</v>
      </c>
    </row>
    <row r="71" spans="1:6" ht="27.6">
      <c r="A71" s="91">
        <f>A69+0.1</f>
        <v>2.2000000000000002</v>
      </c>
      <c r="B71" s="108" t="s">
        <v>36</v>
      </c>
      <c r="C71" s="111" t="s">
        <v>197</v>
      </c>
      <c r="D71" s="99">
        <v>1</v>
      </c>
      <c r="F71" s="94">
        <f t="shared" si="0"/>
        <v>0</v>
      </c>
    </row>
    <row r="72" spans="1:6">
      <c r="B72" s="108"/>
      <c r="C72" s="111"/>
      <c r="D72" s="99"/>
    </row>
    <row r="73" spans="1:6" ht="41.4">
      <c r="A73" s="91">
        <f>A71+0.1</f>
        <v>2.3000000000000003</v>
      </c>
      <c r="B73" s="108" t="s">
        <v>37</v>
      </c>
      <c r="C73" s="111" t="s">
        <v>197</v>
      </c>
      <c r="D73" s="99">
        <v>1</v>
      </c>
      <c r="F73" s="94">
        <f t="shared" si="0"/>
        <v>0</v>
      </c>
    </row>
    <row r="74" spans="1:6">
      <c r="B74" s="108"/>
      <c r="C74" s="111"/>
      <c r="D74" s="99"/>
    </row>
    <row r="75" spans="1:6">
      <c r="A75" s="91">
        <f t="shared" ref="A75" si="8">A73+0.1</f>
        <v>2.4000000000000004</v>
      </c>
      <c r="B75" s="108" t="s">
        <v>39</v>
      </c>
      <c r="C75" s="111" t="s">
        <v>197</v>
      </c>
      <c r="D75" s="99">
        <v>1</v>
      </c>
      <c r="F75" s="94">
        <f t="shared" si="0"/>
        <v>0</v>
      </c>
    </row>
    <row r="76" spans="1:6">
      <c r="B76" s="108"/>
      <c r="C76" s="111"/>
      <c r="D76" s="99"/>
    </row>
    <row r="77" spans="1:6">
      <c r="A77" s="91">
        <f t="shared" ref="A77" si="9">A75+0.1</f>
        <v>2.5000000000000004</v>
      </c>
      <c r="B77" s="108" t="s">
        <v>40</v>
      </c>
      <c r="C77" s="111" t="s">
        <v>197</v>
      </c>
      <c r="D77" s="99">
        <v>1</v>
      </c>
      <c r="F77" s="94">
        <f t="shared" si="0"/>
        <v>0</v>
      </c>
    </row>
    <row r="78" spans="1:6">
      <c r="B78" s="108"/>
      <c r="C78" s="111"/>
      <c r="D78" s="99"/>
    </row>
    <row r="79" spans="1:6">
      <c r="A79" s="91">
        <f t="shared" ref="A79" si="10">A77+0.1</f>
        <v>2.6000000000000005</v>
      </c>
      <c r="B79" s="108" t="s">
        <v>42</v>
      </c>
      <c r="C79" s="111"/>
      <c r="D79" s="99"/>
    </row>
    <row r="80" spans="1:6">
      <c r="B80" s="108" t="s">
        <v>31</v>
      </c>
      <c r="C80" s="111"/>
      <c r="D80" s="99"/>
    </row>
    <row r="81" spans="1:6" ht="41.4">
      <c r="A81" s="91">
        <f t="shared" ref="A81" si="11">A79+0.1</f>
        <v>2.7000000000000006</v>
      </c>
      <c r="B81" s="108" t="s">
        <v>43</v>
      </c>
      <c r="C81" s="111" t="s">
        <v>197</v>
      </c>
      <c r="D81" s="99">
        <v>1</v>
      </c>
      <c r="F81" s="94">
        <f t="shared" ref="F81:F105" si="12">E81*D81</f>
        <v>0</v>
      </c>
    </row>
    <row r="82" spans="1:6">
      <c r="B82" s="108"/>
      <c r="C82" s="111"/>
      <c r="D82" s="99"/>
    </row>
    <row r="83" spans="1:6">
      <c r="A83" s="91">
        <f t="shared" ref="A83" si="13">A81+0.1</f>
        <v>2.8000000000000007</v>
      </c>
      <c r="B83" s="108" t="s">
        <v>45</v>
      </c>
      <c r="C83" s="111"/>
      <c r="D83" s="99"/>
    </row>
    <row r="84" spans="1:6">
      <c r="B84" s="108" t="s">
        <v>31</v>
      </c>
      <c r="C84" s="111"/>
      <c r="D84" s="99"/>
    </row>
    <row r="85" spans="1:6">
      <c r="A85" s="91">
        <f t="shared" ref="A85" si="14">A83+0.1</f>
        <v>2.9000000000000008</v>
      </c>
      <c r="B85" s="108" t="s">
        <v>46</v>
      </c>
      <c r="C85" s="111" t="s">
        <v>197</v>
      </c>
      <c r="D85" s="99">
        <v>1</v>
      </c>
      <c r="F85" s="94">
        <f t="shared" si="12"/>
        <v>0</v>
      </c>
    </row>
    <row r="86" spans="1:6">
      <c r="B86" s="108"/>
      <c r="C86" s="111"/>
      <c r="D86" s="99"/>
    </row>
    <row r="87" spans="1:6">
      <c r="A87" s="113">
        <v>2.1</v>
      </c>
      <c r="B87" s="108" t="s">
        <v>47</v>
      </c>
      <c r="C87" s="111" t="s">
        <v>197</v>
      </c>
      <c r="D87" s="99">
        <v>1</v>
      </c>
      <c r="F87" s="94">
        <f t="shared" si="12"/>
        <v>0</v>
      </c>
    </row>
    <row r="88" spans="1:6">
      <c r="B88" s="108"/>
      <c r="C88" s="111"/>
      <c r="D88" s="99"/>
    </row>
    <row r="89" spans="1:6">
      <c r="A89" s="91">
        <f>A87+0.01</f>
        <v>2.11</v>
      </c>
      <c r="B89" s="108" t="s">
        <v>48</v>
      </c>
      <c r="C89" s="111" t="s">
        <v>197</v>
      </c>
      <c r="D89" s="99">
        <v>1</v>
      </c>
      <c r="F89" s="94">
        <f t="shared" si="12"/>
        <v>0</v>
      </c>
    </row>
    <row r="90" spans="1:6">
      <c r="B90" s="108"/>
      <c r="C90" s="111"/>
      <c r="D90" s="99"/>
    </row>
    <row r="91" spans="1:6">
      <c r="A91" s="91">
        <f>A89+0.01</f>
        <v>2.1199999999999997</v>
      </c>
      <c r="B91" s="108" t="s">
        <v>49</v>
      </c>
      <c r="C91" s="111" t="s">
        <v>197</v>
      </c>
      <c r="D91" s="99">
        <v>1</v>
      </c>
      <c r="F91" s="94">
        <f t="shared" si="12"/>
        <v>0</v>
      </c>
    </row>
    <row r="92" spans="1:6">
      <c r="B92" s="108"/>
      <c r="C92" s="111"/>
      <c r="D92" s="99"/>
    </row>
    <row r="93" spans="1:6">
      <c r="A93" s="91">
        <f t="shared" ref="A93" si="15">A91+0.01</f>
        <v>2.1299999999999994</v>
      </c>
      <c r="B93" s="108" t="s">
        <v>50</v>
      </c>
      <c r="C93" s="111" t="s">
        <v>197</v>
      </c>
      <c r="D93" s="99">
        <v>1</v>
      </c>
      <c r="F93" s="94">
        <f t="shared" si="12"/>
        <v>0</v>
      </c>
    </row>
    <row r="94" spans="1:6">
      <c r="B94" s="108"/>
      <c r="C94" s="111"/>
      <c r="D94" s="99"/>
    </row>
    <row r="95" spans="1:6">
      <c r="A95" s="91">
        <f t="shared" ref="A95" si="16">A93+0.01</f>
        <v>2.1399999999999992</v>
      </c>
      <c r="B95" s="108" t="s">
        <v>51</v>
      </c>
      <c r="C95" s="111" t="s">
        <v>197</v>
      </c>
      <c r="D95" s="99">
        <v>1</v>
      </c>
      <c r="F95" s="94">
        <f t="shared" si="12"/>
        <v>0</v>
      </c>
    </row>
    <row r="96" spans="1:6">
      <c r="B96" s="108"/>
      <c r="C96" s="111"/>
      <c r="D96" s="99"/>
    </row>
    <row r="97" spans="1:6" ht="15" customHeight="1">
      <c r="A97" s="91">
        <f t="shared" ref="A97" si="17">A95+0.01</f>
        <v>2.149999999999999</v>
      </c>
      <c r="B97" s="108" t="s">
        <v>52</v>
      </c>
      <c r="C97" s="111" t="s">
        <v>197</v>
      </c>
      <c r="D97" s="99">
        <v>1</v>
      </c>
      <c r="F97" s="94">
        <f t="shared" si="12"/>
        <v>0</v>
      </c>
    </row>
    <row r="98" spans="1:6">
      <c r="B98" s="108"/>
      <c r="C98" s="111"/>
      <c r="D98" s="99"/>
    </row>
    <row r="99" spans="1:6">
      <c r="A99" s="91">
        <f t="shared" ref="A99" si="18">A97+0.01</f>
        <v>2.1599999999999988</v>
      </c>
      <c r="B99" s="108" t="s">
        <v>53</v>
      </c>
      <c r="C99" s="111" t="s">
        <v>197</v>
      </c>
      <c r="D99" s="99">
        <v>1</v>
      </c>
      <c r="F99" s="94">
        <f t="shared" si="12"/>
        <v>0</v>
      </c>
    </row>
    <row r="100" spans="1:6">
      <c r="B100" s="108"/>
      <c r="C100" s="111"/>
      <c r="D100" s="99"/>
    </row>
    <row r="101" spans="1:6" ht="27.6">
      <c r="A101" s="91">
        <f t="shared" ref="A101:A105" si="19">A99+0.01</f>
        <v>2.1699999999999986</v>
      </c>
      <c r="B101" s="108" t="s">
        <v>529</v>
      </c>
      <c r="C101" s="111" t="s">
        <v>78</v>
      </c>
      <c r="D101" s="99">
        <v>1</v>
      </c>
      <c r="E101" s="93">
        <f>(2250*9*22*12)/2</f>
        <v>2673000</v>
      </c>
      <c r="F101" s="94">
        <f>E101*D101</f>
        <v>2673000</v>
      </c>
    </row>
    <row r="102" spans="1:6">
      <c r="B102" s="108"/>
      <c r="C102" s="111"/>
      <c r="D102" s="99"/>
    </row>
    <row r="103" spans="1:6">
      <c r="A103" s="91">
        <f t="shared" si="19"/>
        <v>2.1799999999999984</v>
      </c>
      <c r="B103" s="108" t="s">
        <v>94</v>
      </c>
      <c r="C103" s="111" t="s">
        <v>95</v>
      </c>
      <c r="D103" s="99">
        <v>0</v>
      </c>
      <c r="E103" s="93">
        <f>F101</f>
        <v>2673000</v>
      </c>
      <c r="F103" s="94">
        <f t="shared" ref="F103" si="20">E103*D103</f>
        <v>0</v>
      </c>
    </row>
    <row r="104" spans="1:6">
      <c r="B104" s="108"/>
      <c r="C104" s="111"/>
      <c r="D104" s="99"/>
    </row>
    <row r="105" spans="1:6">
      <c r="A105" s="91">
        <f t="shared" si="19"/>
        <v>2.1899999999999982</v>
      </c>
      <c r="B105" s="108" t="s">
        <v>59</v>
      </c>
      <c r="C105" s="111" t="s">
        <v>197</v>
      </c>
      <c r="D105" s="99">
        <v>1</v>
      </c>
      <c r="F105" s="94">
        <f t="shared" si="12"/>
        <v>0</v>
      </c>
    </row>
    <row r="106" spans="1:6">
      <c r="B106" s="114"/>
      <c r="C106" s="115"/>
      <c r="D106" s="116"/>
    </row>
    <row r="107" spans="1:6" ht="27.6">
      <c r="A107" s="91">
        <v>3</v>
      </c>
      <c r="B107" s="105" t="s">
        <v>60</v>
      </c>
      <c r="C107" s="115"/>
      <c r="D107" s="116"/>
    </row>
    <row r="108" spans="1:6">
      <c r="B108" s="108" t="s">
        <v>31</v>
      </c>
      <c r="C108" s="115"/>
      <c r="D108" s="116"/>
    </row>
    <row r="109" spans="1:6" ht="82.8">
      <c r="B109" s="112" t="s">
        <v>61</v>
      </c>
      <c r="C109" s="115"/>
      <c r="D109" s="116"/>
    </row>
    <row r="110" spans="1:6">
      <c r="B110" s="108" t="s">
        <v>31</v>
      </c>
      <c r="C110" s="115"/>
      <c r="D110" s="116"/>
    </row>
    <row r="111" spans="1:6" ht="124.2">
      <c r="B111" s="108" t="s">
        <v>62</v>
      </c>
      <c r="C111" s="111"/>
      <c r="D111" s="99"/>
    </row>
    <row r="112" spans="1:6">
      <c r="B112" s="108" t="s">
        <v>31</v>
      </c>
      <c r="C112" s="111"/>
      <c r="D112" s="99"/>
    </row>
    <row r="113" spans="1:6">
      <c r="A113" s="91">
        <v>3.1</v>
      </c>
      <c r="B113" s="108" t="s">
        <v>63</v>
      </c>
      <c r="C113" s="111" t="s">
        <v>58</v>
      </c>
      <c r="D113" s="99">
        <v>0</v>
      </c>
      <c r="E113" s="93">
        <v>0</v>
      </c>
      <c r="F113" s="94" t="s">
        <v>64</v>
      </c>
    </row>
    <row r="114" spans="1:6">
      <c r="B114" s="108"/>
      <c r="C114" s="111"/>
      <c r="D114" s="99"/>
    </row>
    <row r="115" spans="1:6">
      <c r="A115" s="91">
        <f>A113+0.1</f>
        <v>3.2</v>
      </c>
      <c r="B115" s="108" t="s">
        <v>65</v>
      </c>
      <c r="C115" s="111" t="s">
        <v>58</v>
      </c>
      <c r="D115" s="99">
        <v>0</v>
      </c>
      <c r="E115" s="93">
        <v>0</v>
      </c>
      <c r="F115" s="94" t="s">
        <v>66</v>
      </c>
    </row>
    <row r="116" spans="1:6">
      <c r="B116" s="108"/>
      <c r="C116" s="111"/>
      <c r="D116" s="99"/>
    </row>
    <row r="117" spans="1:6">
      <c r="A117" s="91">
        <f t="shared" ref="A117" si="21">A115+0.1</f>
        <v>3.3000000000000003</v>
      </c>
      <c r="B117" s="108" t="s">
        <v>67</v>
      </c>
      <c r="C117" s="111" t="s">
        <v>58</v>
      </c>
      <c r="D117" s="99">
        <v>0</v>
      </c>
      <c r="E117" s="93">
        <v>0</v>
      </c>
      <c r="F117" s="94" t="s">
        <v>66</v>
      </c>
    </row>
    <row r="118" spans="1:6">
      <c r="B118" s="108"/>
      <c r="C118" s="111"/>
      <c r="D118" s="99"/>
    </row>
    <row r="119" spans="1:6">
      <c r="A119" s="91">
        <f t="shared" ref="A119" si="22">A117+0.1</f>
        <v>3.4000000000000004</v>
      </c>
      <c r="B119" s="108" t="s">
        <v>68</v>
      </c>
      <c r="C119" s="111" t="s">
        <v>58</v>
      </c>
      <c r="D119" s="99">
        <v>0</v>
      </c>
      <c r="E119" s="93">
        <v>0</v>
      </c>
      <c r="F119" s="94" t="s">
        <v>66</v>
      </c>
    </row>
    <row r="120" spans="1:6">
      <c r="B120" s="108"/>
      <c r="C120" s="111"/>
      <c r="D120" s="99"/>
    </row>
    <row r="121" spans="1:6">
      <c r="A121" s="91">
        <f t="shared" ref="A121" si="23">A119+0.1</f>
        <v>3.5000000000000004</v>
      </c>
      <c r="B121" s="108" t="s">
        <v>69</v>
      </c>
      <c r="C121" s="111" t="s">
        <v>58</v>
      </c>
      <c r="D121" s="99">
        <v>0</v>
      </c>
      <c r="E121" s="93">
        <v>0</v>
      </c>
      <c r="F121" s="94" t="s">
        <v>66</v>
      </c>
    </row>
    <row r="122" spans="1:6">
      <c r="B122" s="108"/>
      <c r="C122" s="111"/>
      <c r="D122" s="99"/>
    </row>
    <row r="123" spans="1:6">
      <c r="A123" s="91">
        <f t="shared" ref="A123" si="24">A121+0.1</f>
        <v>3.6000000000000005</v>
      </c>
      <c r="B123" s="108" t="s">
        <v>70</v>
      </c>
      <c r="C123" s="111" t="s">
        <v>58</v>
      </c>
      <c r="D123" s="99">
        <v>0</v>
      </c>
      <c r="E123" s="93">
        <v>0</v>
      </c>
      <c r="F123" s="94" t="s">
        <v>66</v>
      </c>
    </row>
    <row r="124" spans="1:6">
      <c r="B124" s="108"/>
      <c r="C124" s="111"/>
      <c r="D124" s="99"/>
    </row>
    <row r="125" spans="1:6">
      <c r="A125" s="91">
        <f t="shared" ref="A125" si="25">A123+0.1</f>
        <v>3.7000000000000006</v>
      </c>
      <c r="B125" s="108" t="s">
        <v>71</v>
      </c>
      <c r="C125" s="111" t="s">
        <v>58</v>
      </c>
      <c r="D125" s="99">
        <v>0</v>
      </c>
      <c r="E125" s="93">
        <v>0</v>
      </c>
      <c r="F125" s="94" t="s">
        <v>66</v>
      </c>
    </row>
    <row r="126" spans="1:6">
      <c r="B126" s="117"/>
      <c r="C126" s="115"/>
      <c r="D126" s="116"/>
    </row>
    <row r="127" spans="1:6">
      <c r="A127" s="91">
        <f t="shared" ref="A127" si="26">A125+0.1</f>
        <v>3.8000000000000007</v>
      </c>
      <c r="B127" s="108" t="s">
        <v>72</v>
      </c>
      <c r="C127" s="111" t="s">
        <v>58</v>
      </c>
      <c r="D127" s="99">
        <v>0</v>
      </c>
      <c r="E127" s="93">
        <v>0</v>
      </c>
      <c r="F127" s="94" t="s">
        <v>66</v>
      </c>
    </row>
    <row r="128" spans="1:6">
      <c r="B128" s="108"/>
      <c r="C128" s="111"/>
      <c r="D128" s="99"/>
    </row>
    <row r="129" spans="1:6" s="28" customFormat="1">
      <c r="A129" s="118">
        <v>4</v>
      </c>
      <c r="B129" s="110" t="s">
        <v>73</v>
      </c>
      <c r="C129" s="119"/>
      <c r="D129" s="95"/>
      <c r="E129" s="120"/>
      <c r="F129" s="121"/>
    </row>
    <row r="130" spans="1:6">
      <c r="B130" s="108"/>
      <c r="C130" s="111"/>
      <c r="D130" s="99"/>
    </row>
    <row r="131" spans="1:6" s="29" customFormat="1">
      <c r="A131" s="122">
        <v>4.0999999999999996</v>
      </c>
      <c r="B131" s="123" t="s">
        <v>74</v>
      </c>
      <c r="C131" s="111" t="s">
        <v>197</v>
      </c>
      <c r="D131" s="99">
        <v>1</v>
      </c>
      <c r="E131" s="124"/>
      <c r="F131" s="124">
        <f>E131*D131</f>
        <v>0</v>
      </c>
    </row>
    <row r="132" spans="1:6" s="29" customFormat="1">
      <c r="A132" s="122"/>
      <c r="B132" s="123"/>
      <c r="C132" s="125"/>
      <c r="D132" s="126"/>
      <c r="E132" s="124"/>
      <c r="F132" s="124"/>
    </row>
    <row r="133" spans="1:6" s="29" customFormat="1">
      <c r="A133" s="122">
        <f>A131+0.1</f>
        <v>4.1999999999999993</v>
      </c>
      <c r="B133" s="123" t="s">
        <v>76</v>
      </c>
      <c r="C133" s="111" t="s">
        <v>197</v>
      </c>
      <c r="D133" s="99">
        <v>1</v>
      </c>
      <c r="E133" s="124"/>
      <c r="F133" s="124">
        <f>E133*D133</f>
        <v>0</v>
      </c>
    </row>
    <row r="134" spans="1:6" s="29" customFormat="1">
      <c r="A134" s="122"/>
      <c r="B134" s="123"/>
      <c r="C134" s="125"/>
      <c r="D134" s="126"/>
      <c r="E134" s="124"/>
      <c r="F134" s="124"/>
    </row>
    <row r="135" spans="1:6" s="29" customFormat="1">
      <c r="A135" s="122">
        <f>A133+0.1</f>
        <v>4.2999999999999989</v>
      </c>
      <c r="B135" s="123" t="s">
        <v>77</v>
      </c>
      <c r="C135" s="111" t="s">
        <v>197</v>
      </c>
      <c r="D135" s="99">
        <v>1</v>
      </c>
      <c r="E135" s="124"/>
      <c r="F135" s="124">
        <f>E135*D135</f>
        <v>0</v>
      </c>
    </row>
    <row r="136" spans="1:6" s="29" customFormat="1">
      <c r="A136" s="122"/>
      <c r="B136" s="123"/>
      <c r="C136" s="125"/>
      <c r="D136" s="126"/>
      <c r="E136" s="124"/>
      <c r="F136" s="124"/>
    </row>
    <row r="137" spans="1:6" s="29" customFormat="1">
      <c r="A137" s="122">
        <f>A135+0.1</f>
        <v>4.3999999999999986</v>
      </c>
      <c r="B137" s="123" t="s">
        <v>79</v>
      </c>
      <c r="C137" s="111" t="s">
        <v>197</v>
      </c>
      <c r="D137" s="99">
        <v>1</v>
      </c>
      <c r="E137" s="124"/>
      <c r="F137" s="124">
        <f>E137*D137</f>
        <v>0</v>
      </c>
    </row>
    <row r="138" spans="1:6" s="29" customFormat="1">
      <c r="A138" s="122"/>
      <c r="B138" s="123"/>
      <c r="C138" s="125"/>
      <c r="D138" s="126"/>
      <c r="E138" s="124"/>
      <c r="F138" s="124"/>
    </row>
    <row r="139" spans="1:6" s="29" customFormat="1">
      <c r="A139" s="122">
        <f>A137+0.1</f>
        <v>4.4999999999999982</v>
      </c>
      <c r="B139" s="123" t="s">
        <v>80</v>
      </c>
      <c r="C139" s="111" t="s">
        <v>197</v>
      </c>
      <c r="D139" s="99">
        <v>1</v>
      </c>
      <c r="E139" s="124"/>
      <c r="F139" s="124">
        <f>E139*D139</f>
        <v>0</v>
      </c>
    </row>
    <row r="140" spans="1:6" s="29" customFormat="1">
      <c r="A140" s="122"/>
      <c r="B140" s="127"/>
      <c r="C140" s="128"/>
      <c r="D140" s="129"/>
      <c r="E140" s="124"/>
      <c r="F140" s="124"/>
    </row>
    <row r="141" spans="1:6">
      <c r="A141" s="52">
        <v>5</v>
      </c>
      <c r="B141" s="130" t="s">
        <v>526</v>
      </c>
      <c r="C141" s="51"/>
      <c r="D141" s="131">
        <v>0</v>
      </c>
      <c r="E141" s="50"/>
      <c r="F141" s="50"/>
    </row>
    <row r="142" spans="1:6">
      <c r="A142" s="52"/>
      <c r="B142" s="51"/>
      <c r="C142" s="51"/>
      <c r="D142" s="131">
        <v>0</v>
      </c>
      <c r="E142" s="50"/>
      <c r="F142" s="50"/>
    </row>
    <row r="143" spans="1:6" s="53" customFormat="1">
      <c r="A143" s="52">
        <v>5.0999999999999996</v>
      </c>
      <c r="B143" s="132" t="s">
        <v>486</v>
      </c>
      <c r="C143" s="132"/>
      <c r="D143" s="133">
        <v>0</v>
      </c>
      <c r="E143" s="134"/>
      <c r="F143" s="134"/>
    </row>
    <row r="144" spans="1:6">
      <c r="A144" s="52"/>
      <c r="B144" s="51"/>
      <c r="C144" s="51"/>
      <c r="D144" s="131">
        <v>0</v>
      </c>
      <c r="E144" s="50"/>
      <c r="F144" s="50"/>
    </row>
    <row r="145" spans="1:6">
      <c r="A145" s="52" t="s">
        <v>530</v>
      </c>
      <c r="B145" s="51" t="s">
        <v>487</v>
      </c>
      <c r="C145" s="111" t="s">
        <v>197</v>
      </c>
      <c r="D145" s="99">
        <v>1</v>
      </c>
      <c r="E145" s="50"/>
      <c r="F145" s="50">
        <f>D145*E145</f>
        <v>0</v>
      </c>
    </row>
    <row r="146" spans="1:6">
      <c r="A146" s="52"/>
      <c r="B146" s="51"/>
      <c r="C146" s="51"/>
      <c r="D146" s="131">
        <v>0</v>
      </c>
      <c r="E146" s="50"/>
      <c r="F146" s="50"/>
    </row>
    <row r="147" spans="1:6" ht="26.4">
      <c r="A147" s="52" t="s">
        <v>531</v>
      </c>
      <c r="B147" s="51" t="s">
        <v>488</v>
      </c>
      <c r="C147" s="111" t="s">
        <v>197</v>
      </c>
      <c r="D147" s="99">
        <v>1</v>
      </c>
      <c r="E147" s="50"/>
      <c r="F147" s="50">
        <f>D147*E147</f>
        <v>0</v>
      </c>
    </row>
    <row r="148" spans="1:6">
      <c r="A148" s="52"/>
      <c r="B148" s="51"/>
      <c r="C148" s="51"/>
      <c r="D148" s="131">
        <v>0</v>
      </c>
      <c r="E148" s="50"/>
      <c r="F148" s="50"/>
    </row>
    <row r="149" spans="1:6" ht="26.4">
      <c r="A149" s="52" t="s">
        <v>532</v>
      </c>
      <c r="B149" s="51" t="s">
        <v>528</v>
      </c>
      <c r="C149" s="111" t="s">
        <v>197</v>
      </c>
      <c r="D149" s="99">
        <v>1</v>
      </c>
      <c r="E149" s="50"/>
      <c r="F149" s="50">
        <f>D149*E149</f>
        <v>0</v>
      </c>
    </row>
    <row r="150" spans="1:6">
      <c r="A150" s="52"/>
      <c r="B150" s="51"/>
      <c r="C150" s="51"/>
      <c r="D150" s="131">
        <v>0</v>
      </c>
      <c r="E150" s="50"/>
      <c r="F150" s="50"/>
    </row>
    <row r="151" spans="1:6">
      <c r="A151" s="52" t="s">
        <v>533</v>
      </c>
      <c r="B151" s="51" t="s">
        <v>490</v>
      </c>
      <c r="C151" s="51" t="s">
        <v>491</v>
      </c>
      <c r="D151" s="131">
        <v>3</v>
      </c>
      <c r="E151" s="50"/>
      <c r="F151" s="50">
        <f>D151*E151</f>
        <v>0</v>
      </c>
    </row>
    <row r="152" spans="1:6">
      <c r="A152" s="52"/>
      <c r="B152" s="51"/>
      <c r="C152" s="49"/>
      <c r="D152" s="131">
        <v>0</v>
      </c>
      <c r="E152" s="50"/>
      <c r="F152" s="50"/>
    </row>
    <row r="153" spans="1:6">
      <c r="A153" s="52" t="s">
        <v>534</v>
      </c>
      <c r="B153" s="51" t="s">
        <v>492</v>
      </c>
      <c r="C153" s="51" t="s">
        <v>197</v>
      </c>
      <c r="D153" s="131">
        <v>1</v>
      </c>
      <c r="E153" s="50"/>
      <c r="F153" s="50">
        <f>D153*E153</f>
        <v>0</v>
      </c>
    </row>
    <row r="154" spans="1:6">
      <c r="A154" s="52"/>
      <c r="B154" s="51"/>
      <c r="C154" s="51"/>
      <c r="D154" s="131">
        <v>0</v>
      </c>
      <c r="E154" s="50"/>
      <c r="F154" s="50"/>
    </row>
    <row r="155" spans="1:6">
      <c r="A155" s="52" t="s">
        <v>535</v>
      </c>
      <c r="B155" s="51" t="s">
        <v>493</v>
      </c>
      <c r="C155" s="51" t="s">
        <v>197</v>
      </c>
      <c r="D155" s="131">
        <v>1</v>
      </c>
      <c r="E155" s="50"/>
      <c r="F155" s="50">
        <f>D155*E155</f>
        <v>0</v>
      </c>
    </row>
    <row r="156" spans="1:6">
      <c r="A156" s="52"/>
      <c r="B156" s="51"/>
      <c r="C156" s="51"/>
      <c r="D156" s="131">
        <v>0</v>
      </c>
      <c r="E156" s="50"/>
      <c r="F156" s="50"/>
    </row>
    <row r="157" spans="1:6">
      <c r="A157" s="52" t="s">
        <v>536</v>
      </c>
      <c r="B157" s="51" t="s">
        <v>494</v>
      </c>
      <c r="C157" s="51" t="s">
        <v>197</v>
      </c>
      <c r="D157" s="131">
        <v>1</v>
      </c>
      <c r="E157" s="50"/>
      <c r="F157" s="50">
        <f>D157*E157</f>
        <v>0</v>
      </c>
    </row>
    <row r="158" spans="1:6">
      <c r="A158" s="52"/>
      <c r="B158" s="51"/>
      <c r="C158" s="51"/>
      <c r="D158" s="131"/>
      <c r="E158" s="50"/>
      <c r="F158" s="50"/>
    </row>
    <row r="159" spans="1:6" ht="66">
      <c r="A159" s="52" t="s">
        <v>537</v>
      </c>
      <c r="B159" s="51" t="s">
        <v>527</v>
      </c>
      <c r="C159" s="111" t="s">
        <v>197</v>
      </c>
      <c r="D159" s="99">
        <v>1</v>
      </c>
      <c r="F159" s="94">
        <f t="shared" ref="F159" si="27">E159*D159</f>
        <v>0</v>
      </c>
    </row>
    <row r="160" spans="1:6">
      <c r="A160" s="52"/>
      <c r="B160" s="51"/>
      <c r="C160" s="49"/>
      <c r="D160" s="131">
        <v>0</v>
      </c>
      <c r="E160" s="50"/>
      <c r="F160" s="50"/>
    </row>
    <row r="161" spans="1:6">
      <c r="A161" s="52">
        <v>5.2</v>
      </c>
      <c r="B161" s="130" t="s">
        <v>495</v>
      </c>
      <c r="C161" s="49"/>
      <c r="D161" s="131">
        <v>0</v>
      </c>
      <c r="E161" s="50"/>
      <c r="F161" s="50"/>
    </row>
    <row r="162" spans="1:6">
      <c r="A162" s="52"/>
      <c r="B162" s="51"/>
      <c r="C162" s="49"/>
      <c r="D162" s="131">
        <v>0</v>
      </c>
      <c r="E162" s="50"/>
      <c r="F162" s="50"/>
    </row>
    <row r="163" spans="1:6">
      <c r="A163" s="52" t="s">
        <v>538</v>
      </c>
      <c r="B163" s="51" t="s">
        <v>496</v>
      </c>
      <c r="C163" s="49" t="s">
        <v>197</v>
      </c>
      <c r="D163" s="131">
        <v>1</v>
      </c>
      <c r="E163" s="50"/>
      <c r="F163" s="50">
        <f>D163*E163</f>
        <v>0</v>
      </c>
    </row>
    <row r="164" spans="1:6">
      <c r="A164" s="52"/>
      <c r="B164" s="51"/>
      <c r="C164" s="49"/>
      <c r="D164" s="131">
        <v>0</v>
      </c>
      <c r="E164" s="50"/>
      <c r="F164" s="50"/>
    </row>
    <row r="165" spans="1:6">
      <c r="A165" s="52" t="s">
        <v>539</v>
      </c>
      <c r="B165" s="51" t="s">
        <v>497</v>
      </c>
      <c r="C165" s="49" t="s">
        <v>197</v>
      </c>
      <c r="D165" s="131">
        <v>1</v>
      </c>
      <c r="E165" s="50"/>
      <c r="F165" s="50">
        <f>D165*E165</f>
        <v>0</v>
      </c>
    </row>
    <row r="166" spans="1:6">
      <c r="A166" s="52"/>
      <c r="B166" s="51"/>
      <c r="C166" s="49"/>
      <c r="D166" s="131">
        <v>0</v>
      </c>
      <c r="E166" s="50"/>
      <c r="F166" s="50"/>
    </row>
    <row r="167" spans="1:6" ht="39.6">
      <c r="A167" s="52" t="s">
        <v>540</v>
      </c>
      <c r="B167" s="51" t="s">
        <v>498</v>
      </c>
      <c r="C167" s="49" t="s">
        <v>197</v>
      </c>
      <c r="D167" s="131">
        <v>1</v>
      </c>
      <c r="E167" s="50"/>
      <c r="F167" s="50">
        <f>D167*E167</f>
        <v>0</v>
      </c>
    </row>
    <row r="168" spans="1:6">
      <c r="A168" s="52"/>
      <c r="B168" s="51"/>
      <c r="C168" s="49"/>
      <c r="D168" s="131">
        <v>0</v>
      </c>
      <c r="E168" s="50"/>
      <c r="F168" s="50"/>
    </row>
    <row r="169" spans="1:6">
      <c r="A169" s="52" t="s">
        <v>541</v>
      </c>
      <c r="B169" s="51" t="s">
        <v>499</v>
      </c>
      <c r="C169" s="49" t="s">
        <v>197</v>
      </c>
      <c r="D169" s="131">
        <v>1</v>
      </c>
      <c r="E169" s="50"/>
      <c r="F169" s="50">
        <f>D169*E169</f>
        <v>0</v>
      </c>
    </row>
    <row r="170" spans="1:6">
      <c r="A170" s="52"/>
      <c r="B170" s="51"/>
      <c r="C170" s="49"/>
      <c r="D170" s="131">
        <v>0</v>
      </c>
      <c r="E170" s="50"/>
      <c r="F170" s="50"/>
    </row>
    <row r="171" spans="1:6">
      <c r="A171" s="52" t="s">
        <v>542</v>
      </c>
      <c r="B171" s="51" t="s">
        <v>500</v>
      </c>
      <c r="C171" s="49" t="s">
        <v>197</v>
      </c>
      <c r="D171" s="131">
        <v>1</v>
      </c>
      <c r="E171" s="50"/>
      <c r="F171" s="50">
        <f>D171*E171</f>
        <v>0</v>
      </c>
    </row>
    <row r="172" spans="1:6">
      <c r="A172" s="52"/>
      <c r="B172" s="51"/>
      <c r="C172" s="49"/>
      <c r="D172" s="131">
        <v>0</v>
      </c>
      <c r="E172" s="50"/>
      <c r="F172" s="50"/>
    </row>
    <row r="173" spans="1:6">
      <c r="A173" s="52">
        <v>5.3</v>
      </c>
      <c r="B173" s="130" t="s">
        <v>501</v>
      </c>
      <c r="C173" s="49"/>
      <c r="D173" s="131">
        <v>0</v>
      </c>
      <c r="E173" s="50"/>
      <c r="F173" s="50"/>
    </row>
    <row r="174" spans="1:6">
      <c r="A174" s="52"/>
      <c r="B174" s="51"/>
      <c r="C174" s="49"/>
      <c r="D174" s="131">
        <v>0</v>
      </c>
      <c r="E174" s="50"/>
      <c r="F174" s="50"/>
    </row>
    <row r="175" spans="1:6">
      <c r="A175" s="52" t="s">
        <v>543</v>
      </c>
      <c r="B175" s="51" t="s">
        <v>502</v>
      </c>
      <c r="C175" s="49" t="s">
        <v>489</v>
      </c>
      <c r="D175" s="131">
        <v>12</v>
      </c>
      <c r="E175" s="50"/>
      <c r="F175" s="50">
        <f>D175*E175</f>
        <v>0</v>
      </c>
    </row>
    <row r="176" spans="1:6">
      <c r="A176" s="52"/>
      <c r="B176" s="51"/>
      <c r="C176" s="49"/>
      <c r="D176" s="131">
        <v>0</v>
      </c>
      <c r="E176" s="50"/>
      <c r="F176" s="50"/>
    </row>
    <row r="177" spans="1:6" ht="26.4">
      <c r="A177" s="52" t="s">
        <v>544</v>
      </c>
      <c r="B177" s="51" t="s">
        <v>503</v>
      </c>
      <c r="C177" s="49" t="s">
        <v>491</v>
      </c>
      <c r="D177" s="131">
        <v>50</v>
      </c>
      <c r="E177" s="50"/>
      <c r="F177" s="50">
        <f>D177*E177</f>
        <v>0</v>
      </c>
    </row>
    <row r="178" spans="1:6">
      <c r="A178" s="52"/>
      <c r="B178" s="51"/>
      <c r="C178" s="49"/>
      <c r="D178" s="131">
        <v>0</v>
      </c>
      <c r="E178" s="50"/>
      <c r="F178" s="50">
        <f t="shared" ref="F178:F209" si="28">D178*E178</f>
        <v>0</v>
      </c>
    </row>
    <row r="179" spans="1:6">
      <c r="A179" s="52" t="s">
        <v>545</v>
      </c>
      <c r="B179" s="51" t="s">
        <v>504</v>
      </c>
      <c r="C179" s="49" t="s">
        <v>491</v>
      </c>
      <c r="D179" s="131">
        <v>50</v>
      </c>
      <c r="E179" s="50"/>
      <c r="F179" s="50">
        <f t="shared" si="28"/>
        <v>0</v>
      </c>
    </row>
    <row r="180" spans="1:6">
      <c r="A180" s="52"/>
      <c r="B180" s="51"/>
      <c r="C180" s="49"/>
      <c r="D180" s="131">
        <v>0</v>
      </c>
      <c r="E180" s="50"/>
      <c r="F180" s="50">
        <f t="shared" si="28"/>
        <v>0</v>
      </c>
    </row>
    <row r="181" spans="1:6">
      <c r="A181" s="52" t="s">
        <v>546</v>
      </c>
      <c r="B181" s="51" t="s">
        <v>505</v>
      </c>
      <c r="C181" s="49" t="s">
        <v>491</v>
      </c>
      <c r="D181" s="131">
        <v>50</v>
      </c>
      <c r="E181" s="50"/>
      <c r="F181" s="50">
        <f t="shared" si="28"/>
        <v>0</v>
      </c>
    </row>
    <row r="182" spans="1:6">
      <c r="A182" s="52"/>
      <c r="B182" s="51"/>
      <c r="C182" s="49"/>
      <c r="D182" s="131">
        <v>0</v>
      </c>
      <c r="E182" s="50"/>
      <c r="F182" s="50">
        <f t="shared" si="28"/>
        <v>0</v>
      </c>
    </row>
    <row r="183" spans="1:6">
      <c r="A183" s="52" t="s">
        <v>547</v>
      </c>
      <c r="B183" s="51" t="s">
        <v>506</v>
      </c>
      <c r="C183" s="49" t="s">
        <v>491</v>
      </c>
      <c r="D183" s="131">
        <v>50</v>
      </c>
      <c r="E183" s="50"/>
      <c r="F183" s="50">
        <f t="shared" si="28"/>
        <v>0</v>
      </c>
    </row>
    <row r="184" spans="1:6">
      <c r="A184" s="52"/>
      <c r="B184" s="51"/>
      <c r="C184" s="49"/>
      <c r="D184" s="131">
        <v>0</v>
      </c>
      <c r="E184" s="50"/>
      <c r="F184" s="50">
        <f t="shared" si="28"/>
        <v>0</v>
      </c>
    </row>
    <row r="185" spans="1:6">
      <c r="A185" s="52" t="s">
        <v>548</v>
      </c>
      <c r="B185" s="51" t="s">
        <v>507</v>
      </c>
      <c r="C185" s="49" t="s">
        <v>491</v>
      </c>
      <c r="D185" s="131">
        <v>50</v>
      </c>
      <c r="E185" s="50"/>
      <c r="F185" s="50">
        <f t="shared" si="28"/>
        <v>0</v>
      </c>
    </row>
    <row r="186" spans="1:6">
      <c r="A186" s="52"/>
      <c r="B186" s="51"/>
      <c r="C186" s="49"/>
      <c r="D186" s="131">
        <v>0</v>
      </c>
      <c r="E186" s="50"/>
      <c r="F186" s="50">
        <f t="shared" si="28"/>
        <v>0</v>
      </c>
    </row>
    <row r="187" spans="1:6">
      <c r="A187" s="52" t="s">
        <v>549</v>
      </c>
      <c r="B187" s="51" t="s">
        <v>508</v>
      </c>
      <c r="C187" s="49" t="s">
        <v>509</v>
      </c>
      <c r="D187" s="131">
        <v>10</v>
      </c>
      <c r="E187" s="50"/>
      <c r="F187" s="50">
        <f t="shared" si="28"/>
        <v>0</v>
      </c>
    </row>
    <row r="188" spans="1:6">
      <c r="A188" s="52"/>
      <c r="B188" s="51"/>
      <c r="C188" s="49"/>
      <c r="D188" s="131">
        <v>0</v>
      </c>
      <c r="E188" s="50"/>
      <c r="F188" s="50">
        <f t="shared" si="28"/>
        <v>0</v>
      </c>
    </row>
    <row r="189" spans="1:6">
      <c r="A189" s="52" t="s">
        <v>550</v>
      </c>
      <c r="B189" s="51" t="s">
        <v>510</v>
      </c>
      <c r="C189" s="49" t="s">
        <v>491</v>
      </c>
      <c r="D189" s="131">
        <v>50</v>
      </c>
      <c r="E189" s="50"/>
      <c r="F189" s="50">
        <f t="shared" si="28"/>
        <v>0</v>
      </c>
    </row>
    <row r="190" spans="1:6">
      <c r="A190" s="52"/>
      <c r="B190" s="51"/>
      <c r="C190" s="49"/>
      <c r="D190" s="131">
        <v>0</v>
      </c>
      <c r="E190" s="50"/>
      <c r="F190" s="50">
        <f t="shared" si="28"/>
        <v>0</v>
      </c>
    </row>
    <row r="191" spans="1:6" ht="26.4">
      <c r="A191" s="52" t="s">
        <v>551</v>
      </c>
      <c r="B191" s="51" t="s">
        <v>511</v>
      </c>
      <c r="C191" s="49" t="s">
        <v>491</v>
      </c>
      <c r="D191" s="131">
        <v>2</v>
      </c>
      <c r="E191" s="50"/>
      <c r="F191" s="50">
        <f t="shared" si="28"/>
        <v>0</v>
      </c>
    </row>
    <row r="192" spans="1:6">
      <c r="A192" s="52"/>
      <c r="B192" s="51"/>
      <c r="C192" s="49"/>
      <c r="D192" s="131">
        <v>0</v>
      </c>
      <c r="E192" s="50"/>
      <c r="F192" s="50">
        <f t="shared" si="28"/>
        <v>0</v>
      </c>
    </row>
    <row r="193" spans="1:6">
      <c r="A193" s="52" t="s">
        <v>552</v>
      </c>
      <c r="B193" s="51" t="s">
        <v>512</v>
      </c>
      <c r="C193" s="49" t="s">
        <v>491</v>
      </c>
      <c r="D193" s="131">
        <v>2</v>
      </c>
      <c r="E193" s="50"/>
      <c r="F193" s="50">
        <f t="shared" si="28"/>
        <v>0</v>
      </c>
    </row>
    <row r="194" spans="1:6">
      <c r="A194" s="52"/>
      <c r="B194" s="51"/>
      <c r="C194" s="49"/>
      <c r="D194" s="131">
        <v>0</v>
      </c>
      <c r="E194" s="50"/>
      <c r="F194" s="50">
        <f t="shared" si="28"/>
        <v>0</v>
      </c>
    </row>
    <row r="195" spans="1:6">
      <c r="A195" s="52" t="s">
        <v>553</v>
      </c>
      <c r="B195" s="51" t="s">
        <v>513</v>
      </c>
      <c r="C195" s="49" t="s">
        <v>514</v>
      </c>
      <c r="D195" s="131">
        <v>100</v>
      </c>
      <c r="E195" s="50"/>
      <c r="F195" s="50">
        <f t="shared" si="28"/>
        <v>0</v>
      </c>
    </row>
    <row r="196" spans="1:6">
      <c r="A196" s="52"/>
      <c r="B196" s="51"/>
      <c r="C196" s="49"/>
      <c r="D196" s="131">
        <v>0</v>
      </c>
      <c r="E196" s="50"/>
      <c r="F196" s="50">
        <f t="shared" si="28"/>
        <v>0</v>
      </c>
    </row>
    <row r="197" spans="1:6">
      <c r="A197" s="52" t="s">
        <v>554</v>
      </c>
      <c r="B197" s="51" t="s">
        <v>515</v>
      </c>
      <c r="C197" s="49" t="s">
        <v>491</v>
      </c>
      <c r="D197" s="131">
        <v>60</v>
      </c>
      <c r="E197" s="50"/>
      <c r="F197" s="50">
        <f t="shared" si="28"/>
        <v>0</v>
      </c>
    </row>
    <row r="198" spans="1:6">
      <c r="A198" s="52"/>
      <c r="B198" s="51"/>
      <c r="C198" s="49"/>
      <c r="D198" s="131">
        <v>0</v>
      </c>
      <c r="E198" s="50"/>
      <c r="F198" s="50">
        <f t="shared" si="28"/>
        <v>0</v>
      </c>
    </row>
    <row r="199" spans="1:6">
      <c r="A199" s="52" t="s">
        <v>555</v>
      </c>
      <c r="B199" s="51" t="s">
        <v>516</v>
      </c>
      <c r="C199" s="49" t="s">
        <v>517</v>
      </c>
      <c r="D199" s="131">
        <v>50</v>
      </c>
      <c r="E199" s="50"/>
      <c r="F199" s="50">
        <f t="shared" si="28"/>
        <v>0</v>
      </c>
    </row>
    <row r="200" spans="1:6">
      <c r="A200" s="52"/>
      <c r="B200" s="51"/>
      <c r="C200" s="49"/>
      <c r="D200" s="131">
        <v>0</v>
      </c>
      <c r="E200" s="50"/>
      <c r="F200" s="50">
        <f t="shared" si="28"/>
        <v>0</v>
      </c>
    </row>
    <row r="201" spans="1:6">
      <c r="A201" s="52" t="s">
        <v>556</v>
      </c>
      <c r="B201" s="51" t="s">
        <v>518</v>
      </c>
      <c r="C201" s="49" t="s">
        <v>197</v>
      </c>
      <c r="D201" s="131">
        <v>1</v>
      </c>
      <c r="E201" s="50"/>
      <c r="F201" s="50">
        <f t="shared" si="28"/>
        <v>0</v>
      </c>
    </row>
    <row r="202" spans="1:6">
      <c r="A202" s="52"/>
      <c r="B202" s="51"/>
      <c r="C202" s="49"/>
      <c r="D202" s="131">
        <v>0</v>
      </c>
      <c r="E202" s="50"/>
      <c r="F202" s="50">
        <f t="shared" si="28"/>
        <v>0</v>
      </c>
    </row>
    <row r="203" spans="1:6">
      <c r="A203" s="52" t="s">
        <v>557</v>
      </c>
      <c r="B203" s="51" t="s">
        <v>519</v>
      </c>
      <c r="C203" s="49" t="s">
        <v>197</v>
      </c>
      <c r="D203" s="131">
        <v>1</v>
      </c>
      <c r="E203" s="50"/>
      <c r="F203" s="50">
        <f t="shared" si="28"/>
        <v>0</v>
      </c>
    </row>
    <row r="204" spans="1:6">
      <c r="A204" s="52"/>
      <c r="B204" s="51"/>
      <c r="C204" s="49"/>
      <c r="D204" s="131">
        <v>0</v>
      </c>
      <c r="E204" s="50"/>
      <c r="F204" s="50">
        <f t="shared" si="28"/>
        <v>0</v>
      </c>
    </row>
    <row r="205" spans="1:6">
      <c r="A205" s="52" t="s">
        <v>558</v>
      </c>
      <c r="B205" s="51" t="s">
        <v>520</v>
      </c>
      <c r="C205" s="49" t="s">
        <v>491</v>
      </c>
      <c r="D205" s="131">
        <v>2</v>
      </c>
      <c r="E205" s="50"/>
      <c r="F205" s="50">
        <f t="shared" si="28"/>
        <v>0</v>
      </c>
    </row>
    <row r="206" spans="1:6">
      <c r="A206" s="52"/>
      <c r="B206" s="51"/>
      <c r="C206" s="49"/>
      <c r="D206" s="131">
        <v>0</v>
      </c>
      <c r="E206" s="50"/>
      <c r="F206" s="50">
        <f t="shared" si="28"/>
        <v>0</v>
      </c>
    </row>
    <row r="207" spans="1:6" ht="26.4">
      <c r="A207" s="52" t="s">
        <v>559</v>
      </c>
      <c r="B207" s="51" t="s">
        <v>521</v>
      </c>
      <c r="C207" s="49" t="s">
        <v>491</v>
      </c>
      <c r="D207" s="131">
        <v>2</v>
      </c>
      <c r="E207" s="50"/>
      <c r="F207" s="50">
        <f t="shared" si="28"/>
        <v>0</v>
      </c>
    </row>
    <row r="208" spans="1:6">
      <c r="A208" s="52"/>
      <c r="B208" s="51"/>
      <c r="C208" s="49"/>
      <c r="D208" s="131">
        <v>0</v>
      </c>
      <c r="E208" s="50"/>
      <c r="F208" s="50">
        <f t="shared" si="28"/>
        <v>0</v>
      </c>
    </row>
    <row r="209" spans="1:6">
      <c r="A209" s="52" t="s">
        <v>560</v>
      </c>
      <c r="B209" s="51" t="s">
        <v>522</v>
      </c>
      <c r="C209" s="49" t="s">
        <v>491</v>
      </c>
      <c r="D209" s="131">
        <v>2</v>
      </c>
      <c r="E209" s="50"/>
      <c r="F209" s="50">
        <f t="shared" si="28"/>
        <v>0</v>
      </c>
    </row>
    <row r="210" spans="1:6">
      <c r="A210" s="52"/>
      <c r="B210" s="51"/>
      <c r="C210" s="49"/>
      <c r="D210" s="131">
        <v>0</v>
      </c>
      <c r="E210" s="50"/>
      <c r="F210" s="50"/>
    </row>
    <row r="211" spans="1:6" ht="26.4">
      <c r="A211" s="52" t="s">
        <v>561</v>
      </c>
      <c r="B211" s="51" t="s">
        <v>523</v>
      </c>
      <c r="C211" s="49" t="s">
        <v>197</v>
      </c>
      <c r="D211" s="131">
        <v>1</v>
      </c>
      <c r="E211" s="50"/>
      <c r="F211" s="50">
        <f>D211*E211</f>
        <v>0</v>
      </c>
    </row>
    <row r="212" spans="1:6">
      <c r="A212" s="52"/>
      <c r="B212" s="51"/>
      <c r="C212" s="49"/>
      <c r="D212" s="131">
        <v>0</v>
      </c>
      <c r="E212" s="50"/>
      <c r="F212" s="50"/>
    </row>
    <row r="213" spans="1:6">
      <c r="A213" s="52" t="s">
        <v>562</v>
      </c>
      <c r="B213" s="51" t="s">
        <v>524</v>
      </c>
      <c r="C213" s="49" t="s">
        <v>491</v>
      </c>
      <c r="D213" s="131">
        <v>2</v>
      </c>
      <c r="E213" s="50"/>
      <c r="F213" s="50">
        <f>D213*E213</f>
        <v>0</v>
      </c>
    </row>
    <row r="214" spans="1:6">
      <c r="A214" s="52"/>
      <c r="B214" s="51"/>
      <c r="C214" s="49"/>
      <c r="D214" s="131">
        <v>0</v>
      </c>
      <c r="E214" s="50"/>
      <c r="F214" s="50"/>
    </row>
    <row r="215" spans="1:6">
      <c r="A215" s="52" t="s">
        <v>563</v>
      </c>
      <c r="B215" s="51" t="s">
        <v>525</v>
      </c>
      <c r="C215" s="49" t="s">
        <v>197</v>
      </c>
      <c r="D215" s="131">
        <v>1</v>
      </c>
      <c r="E215" s="50"/>
      <c r="F215" s="50">
        <f>D215*E215</f>
        <v>0</v>
      </c>
    </row>
    <row r="216" spans="1:6">
      <c r="E216" s="91"/>
      <c r="F216" s="91"/>
    </row>
    <row r="217" spans="1:6">
      <c r="B217" s="118" t="s">
        <v>564</v>
      </c>
      <c r="C217" s="118"/>
      <c r="D217" s="135"/>
      <c r="E217" s="120"/>
      <c r="F217" s="121">
        <v>0</v>
      </c>
    </row>
  </sheetData>
  <mergeCells count="4">
    <mergeCell ref="A1:F1"/>
    <mergeCell ref="A2:F2"/>
    <mergeCell ref="A3:F3"/>
    <mergeCell ref="A4:F4"/>
  </mergeCells>
  <phoneticPr fontId="28" type="noConversion"/>
  <pageMargins left="0.7" right="0.7" top="0.75" bottom="0.75" header="0.3" footer="0.3"/>
  <pageSetup paperSize="9" scale="96" orientation="portrait" r:id="rId1"/>
  <rowBreaks count="1" manualBreakCount="1">
    <brk id="13"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A5C7A-9571-4C15-9799-FD14AEADA628}">
  <dimension ref="A1:F49"/>
  <sheetViews>
    <sheetView showZeros="0" tabSelected="1" view="pageLayout" topLeftCell="A40" zoomScaleNormal="100" zoomScaleSheetLayoutView="90" workbookViewId="0">
      <selection activeCell="D13" sqref="D13"/>
    </sheetView>
  </sheetViews>
  <sheetFormatPr defaultRowHeight="14.4"/>
  <cols>
    <col min="1" max="1" width="4.44140625" style="125" customWidth="1"/>
    <col min="2" max="2" width="40.109375" style="125" customWidth="1"/>
    <col min="3" max="3" width="5.6640625" style="125" customWidth="1"/>
    <col min="4" max="4" width="5.44140625" style="125" customWidth="1"/>
    <col min="5" max="5" width="15.5546875" style="139" customWidth="1"/>
    <col min="6" max="6" width="15.44140625" style="125" customWidth="1"/>
    <col min="7" max="16384" width="8.88671875" style="29"/>
  </cols>
  <sheetData>
    <row r="1" spans="1:6" s="2" customFormat="1" ht="15.6">
      <c r="A1" s="158" t="s">
        <v>2</v>
      </c>
      <c r="B1" s="159"/>
      <c r="C1" s="159"/>
      <c r="D1" s="159"/>
      <c r="E1" s="159"/>
      <c r="F1" s="160"/>
    </row>
    <row r="2" spans="1:6" s="2" customFormat="1" ht="15.6">
      <c r="A2" s="161" t="s">
        <v>566</v>
      </c>
      <c r="B2" s="162"/>
      <c r="C2" s="162"/>
      <c r="D2" s="162"/>
      <c r="E2" s="162"/>
      <c r="F2" s="163"/>
    </row>
    <row r="3" spans="1:6" s="2" customFormat="1" ht="15.6">
      <c r="A3" s="161" t="s">
        <v>568</v>
      </c>
      <c r="B3" s="162"/>
      <c r="C3" s="162"/>
      <c r="D3" s="162"/>
      <c r="E3" s="162"/>
      <c r="F3" s="163"/>
    </row>
    <row r="4" spans="1:6" s="2" customFormat="1" ht="15.6">
      <c r="A4" s="169" t="s">
        <v>3</v>
      </c>
      <c r="B4" s="170"/>
      <c r="C4" s="170"/>
      <c r="D4" s="170"/>
      <c r="E4" s="170"/>
      <c r="F4" s="171"/>
    </row>
    <row r="5" spans="1:6" s="27" customFormat="1">
      <c r="A5" s="91"/>
      <c r="B5" s="91"/>
      <c r="C5" s="91"/>
      <c r="D5" s="92"/>
      <c r="E5" s="138"/>
      <c r="F5" s="94"/>
    </row>
    <row r="7" spans="1:6">
      <c r="B7" s="128" t="s">
        <v>81</v>
      </c>
      <c r="C7" s="128" t="s">
        <v>82</v>
      </c>
      <c r="D7" s="128" t="s">
        <v>83</v>
      </c>
      <c r="E7" s="140" t="s">
        <v>64</v>
      </c>
      <c r="F7" s="128" t="s">
        <v>84</v>
      </c>
    </row>
    <row r="8" spans="1:6">
      <c r="B8" s="136" t="s">
        <v>479</v>
      </c>
    </row>
    <row r="10" spans="1:6">
      <c r="A10" s="122"/>
      <c r="B10" s="127" t="s">
        <v>85</v>
      </c>
      <c r="C10" s="128"/>
      <c r="D10" s="128"/>
      <c r="E10" s="141"/>
      <c r="F10" s="124"/>
    </row>
    <row r="11" spans="1:6">
      <c r="A11" s="122"/>
      <c r="B11" s="127"/>
      <c r="E11" s="141"/>
      <c r="F11" s="124"/>
    </row>
    <row r="12" spans="1:6" ht="28.8">
      <c r="A12" s="122">
        <v>1</v>
      </c>
      <c r="B12" s="123" t="s">
        <v>480</v>
      </c>
      <c r="C12" s="125" t="s">
        <v>78</v>
      </c>
      <c r="D12" s="125">
        <v>1</v>
      </c>
      <c r="E12" s="141">
        <v>4000000</v>
      </c>
      <c r="F12" s="124">
        <f>E12*D12</f>
        <v>4000000</v>
      </c>
    </row>
    <row r="13" spans="1:6">
      <c r="A13" s="122"/>
      <c r="B13" s="123"/>
      <c r="E13" s="141"/>
      <c r="F13" s="124"/>
    </row>
    <row r="14" spans="1:6">
      <c r="A14" s="122">
        <v>2</v>
      </c>
      <c r="B14" s="123" t="s">
        <v>481</v>
      </c>
      <c r="C14" s="125" t="s">
        <v>78</v>
      </c>
      <c r="D14" s="125">
        <v>1</v>
      </c>
      <c r="E14" s="141">
        <v>1500000</v>
      </c>
      <c r="F14" s="124">
        <f t="shared" ref="F14:F20" si="0">E14*D14</f>
        <v>1500000</v>
      </c>
    </row>
    <row r="15" spans="1:6">
      <c r="A15" s="122"/>
      <c r="B15" s="123"/>
      <c r="E15" s="141"/>
      <c r="F15" s="124"/>
    </row>
    <row r="16" spans="1:6">
      <c r="A16" s="122">
        <v>3</v>
      </c>
      <c r="B16" s="123" t="s">
        <v>482</v>
      </c>
      <c r="C16" s="125" t="s">
        <v>78</v>
      </c>
      <c r="D16" s="125">
        <v>1</v>
      </c>
      <c r="E16" s="141">
        <v>1500000</v>
      </c>
      <c r="F16" s="124">
        <f>E16*D16</f>
        <v>1500000</v>
      </c>
    </row>
    <row r="17" spans="1:6">
      <c r="A17" s="122"/>
      <c r="B17" s="123"/>
      <c r="E17" s="141"/>
      <c r="F17" s="124"/>
    </row>
    <row r="18" spans="1:6" ht="28.8">
      <c r="A18" s="122">
        <v>4</v>
      </c>
      <c r="B18" s="123" t="s">
        <v>483</v>
      </c>
      <c r="C18" s="125" t="s">
        <v>78</v>
      </c>
      <c r="D18" s="125">
        <v>1</v>
      </c>
      <c r="E18" s="141">
        <v>800000</v>
      </c>
      <c r="F18" s="124">
        <f t="shared" si="0"/>
        <v>800000</v>
      </c>
    </row>
    <row r="19" spans="1:6">
      <c r="A19" s="122"/>
      <c r="B19" s="123"/>
      <c r="E19" s="141"/>
      <c r="F19" s="124"/>
    </row>
    <row r="20" spans="1:6" ht="28.8">
      <c r="A20" s="122">
        <v>5</v>
      </c>
      <c r="B20" s="123" t="s">
        <v>484</v>
      </c>
      <c r="C20" s="125" t="s">
        <v>78</v>
      </c>
      <c r="D20" s="125">
        <v>1</v>
      </c>
      <c r="E20" s="141">
        <v>500000</v>
      </c>
      <c r="F20" s="124">
        <f t="shared" si="0"/>
        <v>500000</v>
      </c>
    </row>
    <row r="21" spans="1:6">
      <c r="A21" s="122"/>
      <c r="B21" s="123"/>
      <c r="E21" s="141"/>
      <c r="F21" s="124"/>
    </row>
    <row r="22" spans="1:6">
      <c r="A22" s="122">
        <v>6</v>
      </c>
      <c r="B22" s="123" t="s">
        <v>86</v>
      </c>
      <c r="C22" s="125" t="s">
        <v>78</v>
      </c>
      <c r="D22" s="125">
        <v>1</v>
      </c>
      <c r="E22" s="141">
        <v>150000</v>
      </c>
      <c r="F22" s="124">
        <f>E22*D22</f>
        <v>150000</v>
      </c>
    </row>
    <row r="23" spans="1:6">
      <c r="A23" s="122"/>
      <c r="B23" s="123"/>
      <c r="E23" s="141"/>
      <c r="F23" s="124"/>
    </row>
    <row r="24" spans="1:6">
      <c r="A24" s="122">
        <v>7</v>
      </c>
      <c r="B24" s="123" t="s">
        <v>87</v>
      </c>
      <c r="C24" s="125" t="s">
        <v>78</v>
      </c>
      <c r="D24" s="125">
        <v>1</v>
      </c>
      <c r="E24" s="141">
        <v>150000</v>
      </c>
      <c r="F24" s="124">
        <f>E24*D24</f>
        <v>150000</v>
      </c>
    </row>
    <row r="25" spans="1:6">
      <c r="A25" s="122"/>
      <c r="B25" s="123"/>
      <c r="E25" s="141"/>
      <c r="F25" s="124"/>
    </row>
    <row r="26" spans="1:6" ht="28.8">
      <c r="A26" s="122">
        <v>8</v>
      </c>
      <c r="B26" s="123" t="s">
        <v>88</v>
      </c>
      <c r="C26" s="125" t="s">
        <v>78</v>
      </c>
      <c r="D26" s="125">
        <v>1</v>
      </c>
      <c r="E26" s="141">
        <v>800000</v>
      </c>
      <c r="F26" s="124">
        <f>E26*D26</f>
        <v>800000</v>
      </c>
    </row>
    <row r="27" spans="1:6">
      <c r="A27" s="122"/>
      <c r="B27" s="123"/>
      <c r="E27" s="141"/>
      <c r="F27" s="124"/>
    </row>
    <row r="28" spans="1:6" ht="28.8">
      <c r="A28" s="122">
        <v>9</v>
      </c>
      <c r="B28" s="123" t="s">
        <v>89</v>
      </c>
      <c r="C28" s="125" t="s">
        <v>78</v>
      </c>
      <c r="D28" s="125">
        <v>1</v>
      </c>
      <c r="E28" s="141">
        <v>1200000</v>
      </c>
      <c r="F28" s="124">
        <f>E28*D28</f>
        <v>1200000</v>
      </c>
    </row>
    <row r="29" spans="1:6">
      <c r="A29" s="122"/>
      <c r="B29" s="123"/>
      <c r="E29" s="141"/>
      <c r="F29" s="124"/>
    </row>
    <row r="30" spans="1:6" ht="43.2">
      <c r="A30" s="122">
        <v>10</v>
      </c>
      <c r="B30" s="123" t="s">
        <v>114</v>
      </c>
      <c r="C30" s="125" t="s">
        <v>78</v>
      </c>
      <c r="D30" s="125">
        <v>1</v>
      </c>
      <c r="E30" s="141">
        <v>3100000</v>
      </c>
      <c r="F30" s="124">
        <f>E30*D30</f>
        <v>3100000</v>
      </c>
    </row>
    <row r="31" spans="1:6">
      <c r="A31" s="122"/>
      <c r="B31" s="123"/>
      <c r="E31" s="141"/>
      <c r="F31" s="124"/>
    </row>
    <row r="32" spans="1:6">
      <c r="A32" s="122">
        <v>11</v>
      </c>
      <c r="B32" s="123" t="s">
        <v>90</v>
      </c>
      <c r="C32" s="125" t="s">
        <v>78</v>
      </c>
      <c r="D32" s="125">
        <v>1</v>
      </c>
      <c r="E32" s="141">
        <v>1800000</v>
      </c>
      <c r="F32" s="124">
        <f t="shared" ref="F32:F38" si="1">E32*D32</f>
        <v>1800000</v>
      </c>
    </row>
    <row r="33" spans="1:6">
      <c r="A33" s="122"/>
      <c r="B33" s="123"/>
      <c r="E33" s="141"/>
      <c r="F33" s="124"/>
    </row>
    <row r="34" spans="1:6">
      <c r="A34" s="122">
        <v>12</v>
      </c>
      <c r="B34" s="123" t="s">
        <v>91</v>
      </c>
      <c r="C34" s="125" t="s">
        <v>78</v>
      </c>
      <c r="D34" s="125">
        <v>1</v>
      </c>
      <c r="E34" s="141">
        <v>4200000</v>
      </c>
      <c r="F34" s="124">
        <f t="shared" si="1"/>
        <v>4200000</v>
      </c>
    </row>
    <row r="35" spans="1:6">
      <c r="A35" s="122"/>
      <c r="B35" s="123"/>
      <c r="E35" s="141"/>
      <c r="F35" s="124"/>
    </row>
    <row r="36" spans="1:6" ht="28.8">
      <c r="A36" s="122">
        <v>13</v>
      </c>
      <c r="B36" s="123" t="s">
        <v>92</v>
      </c>
      <c r="C36" s="125" t="s">
        <v>78</v>
      </c>
      <c r="D36" s="125">
        <v>1</v>
      </c>
      <c r="E36" s="141">
        <v>1950000</v>
      </c>
      <c r="F36" s="124">
        <f t="shared" si="1"/>
        <v>1950000</v>
      </c>
    </row>
    <row r="37" spans="1:6">
      <c r="A37" s="122"/>
      <c r="B37" s="123"/>
      <c r="E37" s="141"/>
      <c r="F37" s="124"/>
    </row>
    <row r="38" spans="1:6">
      <c r="A38" s="137">
        <v>14</v>
      </c>
      <c r="B38" s="123" t="s">
        <v>115</v>
      </c>
      <c r="C38" s="125" t="s">
        <v>78</v>
      </c>
      <c r="D38" s="125">
        <v>1</v>
      </c>
      <c r="E38" s="141">
        <v>2350000</v>
      </c>
      <c r="F38" s="124">
        <f t="shared" si="1"/>
        <v>2350000</v>
      </c>
    </row>
    <row r="39" spans="1:6">
      <c r="A39" s="137"/>
      <c r="B39" s="123"/>
      <c r="E39" s="141"/>
      <c r="F39" s="124"/>
    </row>
    <row r="40" spans="1:6" ht="28.8">
      <c r="A40" s="122">
        <v>15</v>
      </c>
      <c r="B40" s="123" t="s">
        <v>485</v>
      </c>
      <c r="C40" s="136" t="s">
        <v>78</v>
      </c>
      <c r="D40" s="125">
        <v>1</v>
      </c>
      <c r="E40" s="141">
        <v>875000</v>
      </c>
      <c r="F40" s="124">
        <f>E40</f>
        <v>875000</v>
      </c>
    </row>
    <row r="41" spans="1:6">
      <c r="A41" s="122"/>
      <c r="B41" s="51"/>
      <c r="E41" s="141"/>
      <c r="F41" s="124"/>
    </row>
    <row r="42" spans="1:6" ht="43.2">
      <c r="A42" s="122">
        <v>15</v>
      </c>
      <c r="B42" s="123" t="s">
        <v>93</v>
      </c>
      <c r="C42" s="125" t="s">
        <v>78</v>
      </c>
      <c r="D42" s="125">
        <v>1</v>
      </c>
      <c r="E42" s="141">
        <f>8000*12</f>
        <v>96000</v>
      </c>
      <c r="F42" s="124">
        <f>E42*D42</f>
        <v>96000</v>
      </c>
    </row>
    <row r="43" spans="1:6">
      <c r="A43" s="122"/>
      <c r="B43" s="123"/>
      <c r="E43" s="141"/>
      <c r="F43" s="124">
        <f t="shared" ref="F43:F44" si="2">E43*D43</f>
        <v>0</v>
      </c>
    </row>
    <row r="44" spans="1:6">
      <c r="A44" s="137">
        <v>16</v>
      </c>
      <c r="B44" s="125" t="s">
        <v>94</v>
      </c>
      <c r="C44" s="125" t="s">
        <v>95</v>
      </c>
      <c r="D44" s="125">
        <v>0</v>
      </c>
      <c r="E44" s="141">
        <f>F42</f>
        <v>96000</v>
      </c>
      <c r="F44" s="124">
        <f t="shared" si="2"/>
        <v>0</v>
      </c>
    </row>
    <row r="45" spans="1:6">
      <c r="A45" s="122"/>
      <c r="B45" s="123"/>
      <c r="E45" s="141"/>
      <c r="F45" s="124"/>
    </row>
    <row r="46" spans="1:6" ht="28.8">
      <c r="A46" s="137">
        <v>17</v>
      </c>
      <c r="B46" s="176" t="s">
        <v>574</v>
      </c>
      <c r="C46" s="136" t="s">
        <v>78</v>
      </c>
      <c r="D46" s="125">
        <v>1</v>
      </c>
      <c r="E46" s="141">
        <v>1600000</v>
      </c>
      <c r="F46" s="124">
        <f t="shared" ref="F46" si="3">E46*D46</f>
        <v>1600000</v>
      </c>
    </row>
    <row r="47" spans="1:6">
      <c r="A47" s="122"/>
      <c r="B47" s="123"/>
      <c r="E47" s="141"/>
      <c r="F47" s="124"/>
    </row>
    <row r="48" spans="1:6">
      <c r="A48" s="122"/>
      <c r="B48" s="123" t="s">
        <v>96</v>
      </c>
      <c r="C48" s="128"/>
      <c r="D48" s="128"/>
      <c r="E48" s="141"/>
      <c r="F48" s="142">
        <v>0</v>
      </c>
    </row>
    <row r="49" spans="1:6">
      <c r="A49" s="122"/>
      <c r="B49" s="123"/>
      <c r="C49" s="128"/>
      <c r="D49" s="128"/>
      <c r="E49" s="141"/>
      <c r="F49" s="124"/>
    </row>
  </sheetData>
  <mergeCells count="4">
    <mergeCell ref="A1:F1"/>
    <mergeCell ref="A2:F2"/>
    <mergeCell ref="A3:F3"/>
    <mergeCell ref="A4:F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76125-6989-48CD-9844-6C21121181E2}">
  <dimension ref="A1:G33"/>
  <sheetViews>
    <sheetView showZeros="0" tabSelected="1" view="pageBreakPreview" zoomScaleNormal="100" zoomScaleSheetLayoutView="100" workbookViewId="0">
      <selection activeCell="D13" sqref="D13"/>
    </sheetView>
  </sheetViews>
  <sheetFormatPr defaultColWidth="8.77734375" defaultRowHeight="13.2"/>
  <cols>
    <col min="1" max="1" width="11.77734375" style="30" customWidth="1"/>
    <col min="2" max="2" width="46.21875" style="36" customWidth="1"/>
    <col min="3" max="3" width="13.77734375" style="37" bestFit="1" customWidth="1"/>
    <col min="4" max="4" width="15.109375" style="37" bestFit="1" customWidth="1"/>
    <col min="5" max="5" width="15.109375" style="30" bestFit="1" customWidth="1"/>
    <col min="6" max="6" width="14.77734375" style="30" bestFit="1" customWidth="1"/>
    <col min="7" max="7" width="14.77734375" style="30" customWidth="1"/>
    <col min="8" max="256" width="8.77734375" style="30"/>
    <col min="257" max="257" width="11.77734375" style="30" customWidth="1"/>
    <col min="258" max="258" width="46.21875" style="30" customWidth="1"/>
    <col min="259" max="259" width="13.77734375" style="30" bestFit="1" customWidth="1"/>
    <col min="260" max="261" width="15.109375" style="30" bestFit="1" customWidth="1"/>
    <col min="262" max="262" width="14.77734375" style="30" bestFit="1" customWidth="1"/>
    <col min="263" max="512" width="8.77734375" style="30"/>
    <col min="513" max="513" width="11.77734375" style="30" customWidth="1"/>
    <col min="514" max="514" width="46.21875" style="30" customWidth="1"/>
    <col min="515" max="515" width="13.77734375" style="30" bestFit="1" customWidth="1"/>
    <col min="516" max="517" width="15.109375" style="30" bestFit="1" customWidth="1"/>
    <col min="518" max="518" width="14.77734375" style="30" bestFit="1" customWidth="1"/>
    <col min="519" max="768" width="8.77734375" style="30"/>
    <col min="769" max="769" width="11.77734375" style="30" customWidth="1"/>
    <col min="770" max="770" width="46.21875" style="30" customWidth="1"/>
    <col min="771" max="771" width="13.77734375" style="30" bestFit="1" customWidth="1"/>
    <col min="772" max="773" width="15.109375" style="30" bestFit="1" customWidth="1"/>
    <col min="774" max="774" width="14.77734375" style="30" bestFit="1" customWidth="1"/>
    <col min="775" max="1024" width="8.77734375" style="30"/>
    <col min="1025" max="1025" width="11.77734375" style="30" customWidth="1"/>
    <col min="1026" max="1026" width="46.21875" style="30" customWidth="1"/>
    <col min="1027" max="1027" width="13.77734375" style="30" bestFit="1" customWidth="1"/>
    <col min="1028" max="1029" width="15.109375" style="30" bestFit="1" customWidth="1"/>
    <col min="1030" max="1030" width="14.77734375" style="30" bestFit="1" customWidth="1"/>
    <col min="1031" max="1280" width="8.77734375" style="30"/>
    <col min="1281" max="1281" width="11.77734375" style="30" customWidth="1"/>
    <col min="1282" max="1282" width="46.21875" style="30" customWidth="1"/>
    <col min="1283" max="1283" width="13.77734375" style="30" bestFit="1" customWidth="1"/>
    <col min="1284" max="1285" width="15.109375" style="30" bestFit="1" customWidth="1"/>
    <col min="1286" max="1286" width="14.77734375" style="30" bestFit="1" customWidth="1"/>
    <col min="1287" max="1536" width="8.77734375" style="30"/>
    <col min="1537" max="1537" width="11.77734375" style="30" customWidth="1"/>
    <col min="1538" max="1538" width="46.21875" style="30" customWidth="1"/>
    <col min="1539" max="1539" width="13.77734375" style="30" bestFit="1" customWidth="1"/>
    <col min="1540" max="1541" width="15.109375" style="30" bestFit="1" customWidth="1"/>
    <col min="1542" max="1542" width="14.77734375" style="30" bestFit="1" customWidth="1"/>
    <col min="1543" max="1792" width="8.77734375" style="30"/>
    <col min="1793" max="1793" width="11.77734375" style="30" customWidth="1"/>
    <col min="1794" max="1794" width="46.21875" style="30" customWidth="1"/>
    <col min="1795" max="1795" width="13.77734375" style="30" bestFit="1" customWidth="1"/>
    <col min="1796" max="1797" width="15.109375" style="30" bestFit="1" customWidth="1"/>
    <col min="1798" max="1798" width="14.77734375" style="30" bestFit="1" customWidth="1"/>
    <col min="1799" max="2048" width="8.77734375" style="30"/>
    <col min="2049" max="2049" width="11.77734375" style="30" customWidth="1"/>
    <col min="2050" max="2050" width="46.21875" style="30" customWidth="1"/>
    <col min="2051" max="2051" width="13.77734375" style="30" bestFit="1" customWidth="1"/>
    <col min="2052" max="2053" width="15.109375" style="30" bestFit="1" customWidth="1"/>
    <col min="2054" max="2054" width="14.77734375" style="30" bestFit="1" customWidth="1"/>
    <col min="2055" max="2304" width="8.77734375" style="30"/>
    <col min="2305" max="2305" width="11.77734375" style="30" customWidth="1"/>
    <col min="2306" max="2306" width="46.21875" style="30" customWidth="1"/>
    <col min="2307" max="2307" width="13.77734375" style="30" bestFit="1" customWidth="1"/>
    <col min="2308" max="2309" width="15.109375" style="30" bestFit="1" customWidth="1"/>
    <col min="2310" max="2310" width="14.77734375" style="30" bestFit="1" customWidth="1"/>
    <col min="2311" max="2560" width="8.77734375" style="30"/>
    <col min="2561" max="2561" width="11.77734375" style="30" customWidth="1"/>
    <col min="2562" max="2562" width="46.21875" style="30" customWidth="1"/>
    <col min="2563" max="2563" width="13.77734375" style="30" bestFit="1" customWidth="1"/>
    <col min="2564" max="2565" width="15.109375" style="30" bestFit="1" customWidth="1"/>
    <col min="2566" max="2566" width="14.77734375" style="30" bestFit="1" customWidth="1"/>
    <col min="2567" max="2816" width="8.77734375" style="30"/>
    <col min="2817" max="2817" width="11.77734375" style="30" customWidth="1"/>
    <col min="2818" max="2818" width="46.21875" style="30" customWidth="1"/>
    <col min="2819" max="2819" width="13.77734375" style="30" bestFit="1" customWidth="1"/>
    <col min="2820" max="2821" width="15.109375" style="30" bestFit="1" customWidth="1"/>
    <col min="2822" max="2822" width="14.77734375" style="30" bestFit="1" customWidth="1"/>
    <col min="2823" max="3072" width="8.77734375" style="30"/>
    <col min="3073" max="3073" width="11.77734375" style="30" customWidth="1"/>
    <col min="3074" max="3074" width="46.21875" style="30" customWidth="1"/>
    <col min="3075" max="3075" width="13.77734375" style="30" bestFit="1" customWidth="1"/>
    <col min="3076" max="3077" width="15.109375" style="30" bestFit="1" customWidth="1"/>
    <col min="3078" max="3078" width="14.77734375" style="30" bestFit="1" customWidth="1"/>
    <col min="3079" max="3328" width="8.77734375" style="30"/>
    <col min="3329" max="3329" width="11.77734375" style="30" customWidth="1"/>
    <col min="3330" max="3330" width="46.21875" style="30" customWidth="1"/>
    <col min="3331" max="3331" width="13.77734375" style="30" bestFit="1" customWidth="1"/>
    <col min="3332" max="3333" width="15.109375" style="30" bestFit="1" customWidth="1"/>
    <col min="3334" max="3334" width="14.77734375" style="30" bestFit="1" customWidth="1"/>
    <col min="3335" max="3584" width="8.77734375" style="30"/>
    <col min="3585" max="3585" width="11.77734375" style="30" customWidth="1"/>
    <col min="3586" max="3586" width="46.21875" style="30" customWidth="1"/>
    <col min="3587" max="3587" width="13.77734375" style="30" bestFit="1" customWidth="1"/>
    <col min="3588" max="3589" width="15.109375" style="30" bestFit="1" customWidth="1"/>
    <col min="3590" max="3590" width="14.77734375" style="30" bestFit="1" customWidth="1"/>
    <col min="3591" max="3840" width="8.77734375" style="30"/>
    <col min="3841" max="3841" width="11.77734375" style="30" customWidth="1"/>
    <col min="3842" max="3842" width="46.21875" style="30" customWidth="1"/>
    <col min="3843" max="3843" width="13.77734375" style="30" bestFit="1" customWidth="1"/>
    <col min="3844" max="3845" width="15.109375" style="30" bestFit="1" customWidth="1"/>
    <col min="3846" max="3846" width="14.77734375" style="30" bestFit="1" customWidth="1"/>
    <col min="3847" max="4096" width="8.77734375" style="30"/>
    <col min="4097" max="4097" width="11.77734375" style="30" customWidth="1"/>
    <col min="4098" max="4098" width="46.21875" style="30" customWidth="1"/>
    <col min="4099" max="4099" width="13.77734375" style="30" bestFit="1" customWidth="1"/>
    <col min="4100" max="4101" width="15.109375" style="30" bestFit="1" customWidth="1"/>
    <col min="4102" max="4102" width="14.77734375" style="30" bestFit="1" customWidth="1"/>
    <col min="4103" max="4352" width="8.77734375" style="30"/>
    <col min="4353" max="4353" width="11.77734375" style="30" customWidth="1"/>
    <col min="4354" max="4354" width="46.21875" style="30" customWidth="1"/>
    <col min="4355" max="4355" width="13.77734375" style="30" bestFit="1" customWidth="1"/>
    <col min="4356" max="4357" width="15.109375" style="30" bestFit="1" customWidth="1"/>
    <col min="4358" max="4358" width="14.77734375" style="30" bestFit="1" customWidth="1"/>
    <col min="4359" max="4608" width="8.77734375" style="30"/>
    <col min="4609" max="4609" width="11.77734375" style="30" customWidth="1"/>
    <col min="4610" max="4610" width="46.21875" style="30" customWidth="1"/>
    <col min="4611" max="4611" width="13.77734375" style="30" bestFit="1" customWidth="1"/>
    <col min="4612" max="4613" width="15.109375" style="30" bestFit="1" customWidth="1"/>
    <col min="4614" max="4614" width="14.77734375" style="30" bestFit="1" customWidth="1"/>
    <col min="4615" max="4864" width="8.77734375" style="30"/>
    <col min="4865" max="4865" width="11.77734375" style="30" customWidth="1"/>
    <col min="4866" max="4866" width="46.21875" style="30" customWidth="1"/>
    <col min="4867" max="4867" width="13.77734375" style="30" bestFit="1" customWidth="1"/>
    <col min="4868" max="4869" width="15.109375" style="30" bestFit="1" customWidth="1"/>
    <col min="4870" max="4870" width="14.77734375" style="30" bestFit="1" customWidth="1"/>
    <col min="4871" max="5120" width="8.77734375" style="30"/>
    <col min="5121" max="5121" width="11.77734375" style="30" customWidth="1"/>
    <col min="5122" max="5122" width="46.21875" style="30" customWidth="1"/>
    <col min="5123" max="5123" width="13.77734375" style="30" bestFit="1" customWidth="1"/>
    <col min="5124" max="5125" width="15.109375" style="30" bestFit="1" customWidth="1"/>
    <col min="5126" max="5126" width="14.77734375" style="30" bestFit="1" customWidth="1"/>
    <col min="5127" max="5376" width="8.77734375" style="30"/>
    <col min="5377" max="5377" width="11.77734375" style="30" customWidth="1"/>
    <col min="5378" max="5378" width="46.21875" style="30" customWidth="1"/>
    <col min="5379" max="5379" width="13.77734375" style="30" bestFit="1" customWidth="1"/>
    <col min="5380" max="5381" width="15.109375" style="30" bestFit="1" customWidth="1"/>
    <col min="5382" max="5382" width="14.77734375" style="30" bestFit="1" customWidth="1"/>
    <col min="5383" max="5632" width="8.77734375" style="30"/>
    <col min="5633" max="5633" width="11.77734375" style="30" customWidth="1"/>
    <col min="5634" max="5634" width="46.21875" style="30" customWidth="1"/>
    <col min="5635" max="5635" width="13.77734375" style="30" bestFit="1" customWidth="1"/>
    <col min="5636" max="5637" width="15.109375" style="30" bestFit="1" customWidth="1"/>
    <col min="5638" max="5638" width="14.77734375" style="30" bestFit="1" customWidth="1"/>
    <col min="5639" max="5888" width="8.77734375" style="30"/>
    <col min="5889" max="5889" width="11.77734375" style="30" customWidth="1"/>
    <col min="5890" max="5890" width="46.21875" style="30" customWidth="1"/>
    <col min="5891" max="5891" width="13.77734375" style="30" bestFit="1" customWidth="1"/>
    <col min="5892" max="5893" width="15.109375" style="30" bestFit="1" customWidth="1"/>
    <col min="5894" max="5894" width="14.77734375" style="30" bestFit="1" customWidth="1"/>
    <col min="5895" max="6144" width="8.77734375" style="30"/>
    <col min="6145" max="6145" width="11.77734375" style="30" customWidth="1"/>
    <col min="6146" max="6146" width="46.21875" style="30" customWidth="1"/>
    <col min="6147" max="6147" width="13.77734375" style="30" bestFit="1" customWidth="1"/>
    <col min="6148" max="6149" width="15.109375" style="30" bestFit="1" customWidth="1"/>
    <col min="6150" max="6150" width="14.77734375" style="30" bestFit="1" customWidth="1"/>
    <col min="6151" max="6400" width="8.77734375" style="30"/>
    <col min="6401" max="6401" width="11.77734375" style="30" customWidth="1"/>
    <col min="6402" max="6402" width="46.21875" style="30" customWidth="1"/>
    <col min="6403" max="6403" width="13.77734375" style="30" bestFit="1" customWidth="1"/>
    <col min="6404" max="6405" width="15.109375" style="30" bestFit="1" customWidth="1"/>
    <col min="6406" max="6406" width="14.77734375" style="30" bestFit="1" customWidth="1"/>
    <col min="6407" max="6656" width="8.77734375" style="30"/>
    <col min="6657" max="6657" width="11.77734375" style="30" customWidth="1"/>
    <col min="6658" max="6658" width="46.21875" style="30" customWidth="1"/>
    <col min="6659" max="6659" width="13.77734375" style="30" bestFit="1" customWidth="1"/>
    <col min="6660" max="6661" width="15.109375" style="30" bestFit="1" customWidth="1"/>
    <col min="6662" max="6662" width="14.77734375" style="30" bestFit="1" customWidth="1"/>
    <col min="6663" max="6912" width="8.77734375" style="30"/>
    <col min="6913" max="6913" width="11.77734375" style="30" customWidth="1"/>
    <col min="6914" max="6914" width="46.21875" style="30" customWidth="1"/>
    <col min="6915" max="6915" width="13.77734375" style="30" bestFit="1" customWidth="1"/>
    <col min="6916" max="6917" width="15.109375" style="30" bestFit="1" customWidth="1"/>
    <col min="6918" max="6918" width="14.77734375" style="30" bestFit="1" customWidth="1"/>
    <col min="6919" max="7168" width="8.77734375" style="30"/>
    <col min="7169" max="7169" width="11.77734375" style="30" customWidth="1"/>
    <col min="7170" max="7170" width="46.21875" style="30" customWidth="1"/>
    <col min="7171" max="7171" width="13.77734375" style="30" bestFit="1" customWidth="1"/>
    <col min="7172" max="7173" width="15.109375" style="30" bestFit="1" customWidth="1"/>
    <col min="7174" max="7174" width="14.77734375" style="30" bestFit="1" customWidth="1"/>
    <col min="7175" max="7424" width="8.77734375" style="30"/>
    <col min="7425" max="7425" width="11.77734375" style="30" customWidth="1"/>
    <col min="7426" max="7426" width="46.21875" style="30" customWidth="1"/>
    <col min="7427" max="7427" width="13.77734375" style="30" bestFit="1" customWidth="1"/>
    <col min="7428" max="7429" width="15.109375" style="30" bestFit="1" customWidth="1"/>
    <col min="7430" max="7430" width="14.77734375" style="30" bestFit="1" customWidth="1"/>
    <col min="7431" max="7680" width="8.77734375" style="30"/>
    <col min="7681" max="7681" width="11.77734375" style="30" customWidth="1"/>
    <col min="7682" max="7682" width="46.21875" style="30" customWidth="1"/>
    <col min="7683" max="7683" width="13.77734375" style="30" bestFit="1" customWidth="1"/>
    <col min="7684" max="7685" width="15.109375" style="30" bestFit="1" customWidth="1"/>
    <col min="7686" max="7686" width="14.77734375" style="30" bestFit="1" customWidth="1"/>
    <col min="7687" max="7936" width="8.77734375" style="30"/>
    <col min="7937" max="7937" width="11.77734375" style="30" customWidth="1"/>
    <col min="7938" max="7938" width="46.21875" style="30" customWidth="1"/>
    <col min="7939" max="7939" width="13.77734375" style="30" bestFit="1" customWidth="1"/>
    <col min="7940" max="7941" width="15.109375" style="30" bestFit="1" customWidth="1"/>
    <col min="7942" max="7942" width="14.77734375" style="30" bestFit="1" customWidth="1"/>
    <col min="7943" max="8192" width="8.77734375" style="30"/>
    <col min="8193" max="8193" width="11.77734375" style="30" customWidth="1"/>
    <col min="8194" max="8194" width="46.21875" style="30" customWidth="1"/>
    <col min="8195" max="8195" width="13.77734375" style="30" bestFit="1" customWidth="1"/>
    <col min="8196" max="8197" width="15.109375" style="30" bestFit="1" customWidth="1"/>
    <col min="8198" max="8198" width="14.77734375" style="30" bestFit="1" customWidth="1"/>
    <col min="8199" max="8448" width="8.77734375" style="30"/>
    <col min="8449" max="8449" width="11.77734375" style="30" customWidth="1"/>
    <col min="8450" max="8450" width="46.21875" style="30" customWidth="1"/>
    <col min="8451" max="8451" width="13.77734375" style="30" bestFit="1" customWidth="1"/>
    <col min="8452" max="8453" width="15.109375" style="30" bestFit="1" customWidth="1"/>
    <col min="8454" max="8454" width="14.77734375" style="30" bestFit="1" customWidth="1"/>
    <col min="8455" max="8704" width="8.77734375" style="30"/>
    <col min="8705" max="8705" width="11.77734375" style="30" customWidth="1"/>
    <col min="8706" max="8706" width="46.21875" style="30" customWidth="1"/>
    <col min="8707" max="8707" width="13.77734375" style="30" bestFit="1" customWidth="1"/>
    <col min="8708" max="8709" width="15.109375" style="30" bestFit="1" customWidth="1"/>
    <col min="8710" max="8710" width="14.77734375" style="30" bestFit="1" customWidth="1"/>
    <col min="8711" max="8960" width="8.77734375" style="30"/>
    <col min="8961" max="8961" width="11.77734375" style="30" customWidth="1"/>
    <col min="8962" max="8962" width="46.21875" style="30" customWidth="1"/>
    <col min="8963" max="8963" width="13.77734375" style="30" bestFit="1" customWidth="1"/>
    <col min="8964" max="8965" width="15.109375" style="30" bestFit="1" customWidth="1"/>
    <col min="8966" max="8966" width="14.77734375" style="30" bestFit="1" customWidth="1"/>
    <col min="8967" max="9216" width="8.77734375" style="30"/>
    <col min="9217" max="9217" width="11.77734375" style="30" customWidth="1"/>
    <col min="9218" max="9218" width="46.21875" style="30" customWidth="1"/>
    <col min="9219" max="9219" width="13.77734375" style="30" bestFit="1" customWidth="1"/>
    <col min="9220" max="9221" width="15.109375" style="30" bestFit="1" customWidth="1"/>
    <col min="9222" max="9222" width="14.77734375" style="30" bestFit="1" customWidth="1"/>
    <col min="9223" max="9472" width="8.77734375" style="30"/>
    <col min="9473" max="9473" width="11.77734375" style="30" customWidth="1"/>
    <col min="9474" max="9474" width="46.21875" style="30" customWidth="1"/>
    <col min="9475" max="9475" width="13.77734375" style="30" bestFit="1" customWidth="1"/>
    <col min="9476" max="9477" width="15.109375" style="30" bestFit="1" customWidth="1"/>
    <col min="9478" max="9478" width="14.77734375" style="30" bestFit="1" customWidth="1"/>
    <col min="9479" max="9728" width="8.77734375" style="30"/>
    <col min="9729" max="9729" width="11.77734375" style="30" customWidth="1"/>
    <col min="9730" max="9730" width="46.21875" style="30" customWidth="1"/>
    <col min="9731" max="9731" width="13.77734375" style="30" bestFit="1" customWidth="1"/>
    <col min="9732" max="9733" width="15.109375" style="30" bestFit="1" customWidth="1"/>
    <col min="9734" max="9734" width="14.77734375" style="30" bestFit="1" customWidth="1"/>
    <col min="9735" max="9984" width="8.77734375" style="30"/>
    <col min="9985" max="9985" width="11.77734375" style="30" customWidth="1"/>
    <col min="9986" max="9986" width="46.21875" style="30" customWidth="1"/>
    <col min="9987" max="9987" width="13.77734375" style="30" bestFit="1" customWidth="1"/>
    <col min="9988" max="9989" width="15.109375" style="30" bestFit="1" customWidth="1"/>
    <col min="9990" max="9990" width="14.77734375" style="30" bestFit="1" customWidth="1"/>
    <col min="9991" max="10240" width="8.77734375" style="30"/>
    <col min="10241" max="10241" width="11.77734375" style="30" customWidth="1"/>
    <col min="10242" max="10242" width="46.21875" style="30" customWidth="1"/>
    <col min="10243" max="10243" width="13.77734375" style="30" bestFit="1" customWidth="1"/>
    <col min="10244" max="10245" width="15.109375" style="30" bestFit="1" customWidth="1"/>
    <col min="10246" max="10246" width="14.77734375" style="30" bestFit="1" customWidth="1"/>
    <col min="10247" max="10496" width="8.77734375" style="30"/>
    <col min="10497" max="10497" width="11.77734375" style="30" customWidth="1"/>
    <col min="10498" max="10498" width="46.21875" style="30" customWidth="1"/>
    <col min="10499" max="10499" width="13.77734375" style="30" bestFit="1" customWidth="1"/>
    <col min="10500" max="10501" width="15.109375" style="30" bestFit="1" customWidth="1"/>
    <col min="10502" max="10502" width="14.77734375" style="30" bestFit="1" customWidth="1"/>
    <col min="10503" max="10752" width="8.77734375" style="30"/>
    <col min="10753" max="10753" width="11.77734375" style="30" customWidth="1"/>
    <col min="10754" max="10754" width="46.21875" style="30" customWidth="1"/>
    <col min="10755" max="10755" width="13.77734375" style="30" bestFit="1" customWidth="1"/>
    <col min="10756" max="10757" width="15.109375" style="30" bestFit="1" customWidth="1"/>
    <col min="10758" max="10758" width="14.77734375" style="30" bestFit="1" customWidth="1"/>
    <col min="10759" max="11008" width="8.77734375" style="30"/>
    <col min="11009" max="11009" width="11.77734375" style="30" customWidth="1"/>
    <col min="11010" max="11010" width="46.21875" style="30" customWidth="1"/>
    <col min="11011" max="11011" width="13.77734375" style="30" bestFit="1" customWidth="1"/>
    <col min="11012" max="11013" width="15.109375" style="30" bestFit="1" customWidth="1"/>
    <col min="11014" max="11014" width="14.77734375" style="30" bestFit="1" customWidth="1"/>
    <col min="11015" max="11264" width="8.77734375" style="30"/>
    <col min="11265" max="11265" width="11.77734375" style="30" customWidth="1"/>
    <col min="11266" max="11266" width="46.21875" style="30" customWidth="1"/>
    <col min="11267" max="11267" width="13.77734375" style="30" bestFit="1" customWidth="1"/>
    <col min="11268" max="11269" width="15.109375" style="30" bestFit="1" customWidth="1"/>
    <col min="11270" max="11270" width="14.77734375" style="30" bestFit="1" customWidth="1"/>
    <col min="11271" max="11520" width="8.77734375" style="30"/>
    <col min="11521" max="11521" width="11.77734375" style="30" customWidth="1"/>
    <col min="11522" max="11522" width="46.21875" style="30" customWidth="1"/>
    <col min="11523" max="11523" width="13.77734375" style="30" bestFit="1" customWidth="1"/>
    <col min="11524" max="11525" width="15.109375" style="30" bestFit="1" customWidth="1"/>
    <col min="11526" max="11526" width="14.77734375" style="30" bestFit="1" customWidth="1"/>
    <col min="11527" max="11776" width="8.77734375" style="30"/>
    <col min="11777" max="11777" width="11.77734375" style="30" customWidth="1"/>
    <col min="11778" max="11778" width="46.21875" style="30" customWidth="1"/>
    <col min="11779" max="11779" width="13.77734375" style="30" bestFit="1" customWidth="1"/>
    <col min="11780" max="11781" width="15.109375" style="30" bestFit="1" customWidth="1"/>
    <col min="11782" max="11782" width="14.77734375" style="30" bestFit="1" customWidth="1"/>
    <col min="11783" max="12032" width="8.77734375" style="30"/>
    <col min="12033" max="12033" width="11.77734375" style="30" customWidth="1"/>
    <col min="12034" max="12034" width="46.21875" style="30" customWidth="1"/>
    <col min="12035" max="12035" width="13.77734375" style="30" bestFit="1" customWidth="1"/>
    <col min="12036" max="12037" width="15.109375" style="30" bestFit="1" customWidth="1"/>
    <col min="12038" max="12038" width="14.77734375" style="30" bestFit="1" customWidth="1"/>
    <col min="12039" max="12288" width="8.77734375" style="30"/>
    <col min="12289" max="12289" width="11.77734375" style="30" customWidth="1"/>
    <col min="12290" max="12290" width="46.21875" style="30" customWidth="1"/>
    <col min="12291" max="12291" width="13.77734375" style="30" bestFit="1" customWidth="1"/>
    <col min="12292" max="12293" width="15.109375" style="30" bestFit="1" customWidth="1"/>
    <col min="12294" max="12294" width="14.77734375" style="30" bestFit="1" customWidth="1"/>
    <col min="12295" max="12544" width="8.77734375" style="30"/>
    <col min="12545" max="12545" width="11.77734375" style="30" customWidth="1"/>
    <col min="12546" max="12546" width="46.21875" style="30" customWidth="1"/>
    <col min="12547" max="12547" width="13.77734375" style="30" bestFit="1" customWidth="1"/>
    <col min="12548" max="12549" width="15.109375" style="30" bestFit="1" customWidth="1"/>
    <col min="12550" max="12550" width="14.77734375" style="30" bestFit="1" customWidth="1"/>
    <col min="12551" max="12800" width="8.77734375" style="30"/>
    <col min="12801" max="12801" width="11.77734375" style="30" customWidth="1"/>
    <col min="12802" max="12802" width="46.21875" style="30" customWidth="1"/>
    <col min="12803" max="12803" width="13.77734375" style="30" bestFit="1" customWidth="1"/>
    <col min="12804" max="12805" width="15.109375" style="30" bestFit="1" customWidth="1"/>
    <col min="12806" max="12806" width="14.77734375" style="30" bestFit="1" customWidth="1"/>
    <col min="12807" max="13056" width="8.77734375" style="30"/>
    <col min="13057" max="13057" width="11.77734375" style="30" customWidth="1"/>
    <col min="13058" max="13058" width="46.21875" style="30" customWidth="1"/>
    <col min="13059" max="13059" width="13.77734375" style="30" bestFit="1" customWidth="1"/>
    <col min="13060" max="13061" width="15.109375" style="30" bestFit="1" customWidth="1"/>
    <col min="13062" max="13062" width="14.77734375" style="30" bestFit="1" customWidth="1"/>
    <col min="13063" max="13312" width="8.77734375" style="30"/>
    <col min="13313" max="13313" width="11.77734375" style="30" customWidth="1"/>
    <col min="13314" max="13314" width="46.21875" style="30" customWidth="1"/>
    <col min="13315" max="13315" width="13.77734375" style="30" bestFit="1" customWidth="1"/>
    <col min="13316" max="13317" width="15.109375" style="30" bestFit="1" customWidth="1"/>
    <col min="13318" max="13318" width="14.77734375" style="30" bestFit="1" customWidth="1"/>
    <col min="13319" max="13568" width="8.77734375" style="30"/>
    <col min="13569" max="13569" width="11.77734375" style="30" customWidth="1"/>
    <col min="13570" max="13570" width="46.21875" style="30" customWidth="1"/>
    <col min="13571" max="13571" width="13.77734375" style="30" bestFit="1" customWidth="1"/>
    <col min="13572" max="13573" width="15.109375" style="30" bestFit="1" customWidth="1"/>
    <col min="13574" max="13574" width="14.77734375" style="30" bestFit="1" customWidth="1"/>
    <col min="13575" max="13824" width="8.77734375" style="30"/>
    <col min="13825" max="13825" width="11.77734375" style="30" customWidth="1"/>
    <col min="13826" max="13826" width="46.21875" style="30" customWidth="1"/>
    <col min="13827" max="13827" width="13.77734375" style="30" bestFit="1" customWidth="1"/>
    <col min="13828" max="13829" width="15.109375" style="30" bestFit="1" customWidth="1"/>
    <col min="13830" max="13830" width="14.77734375" style="30" bestFit="1" customWidth="1"/>
    <col min="13831" max="14080" width="8.77734375" style="30"/>
    <col min="14081" max="14081" width="11.77734375" style="30" customWidth="1"/>
    <col min="14082" max="14082" width="46.21875" style="30" customWidth="1"/>
    <col min="14083" max="14083" width="13.77734375" style="30" bestFit="1" customWidth="1"/>
    <col min="14084" max="14085" width="15.109375" style="30" bestFit="1" customWidth="1"/>
    <col min="14086" max="14086" width="14.77734375" style="30" bestFit="1" customWidth="1"/>
    <col min="14087" max="14336" width="8.77734375" style="30"/>
    <col min="14337" max="14337" width="11.77734375" style="30" customWidth="1"/>
    <col min="14338" max="14338" width="46.21875" style="30" customWidth="1"/>
    <col min="14339" max="14339" width="13.77734375" style="30" bestFit="1" customWidth="1"/>
    <col min="14340" max="14341" width="15.109375" style="30" bestFit="1" customWidth="1"/>
    <col min="14342" max="14342" width="14.77734375" style="30" bestFit="1" customWidth="1"/>
    <col min="14343" max="14592" width="8.77734375" style="30"/>
    <col min="14593" max="14593" width="11.77734375" style="30" customWidth="1"/>
    <col min="14594" max="14594" width="46.21875" style="30" customWidth="1"/>
    <col min="14595" max="14595" width="13.77734375" style="30" bestFit="1" customWidth="1"/>
    <col min="14596" max="14597" width="15.109375" style="30" bestFit="1" customWidth="1"/>
    <col min="14598" max="14598" width="14.77734375" style="30" bestFit="1" customWidth="1"/>
    <col min="14599" max="14848" width="8.77734375" style="30"/>
    <col min="14849" max="14849" width="11.77734375" style="30" customWidth="1"/>
    <col min="14850" max="14850" width="46.21875" style="30" customWidth="1"/>
    <col min="14851" max="14851" width="13.77734375" style="30" bestFit="1" customWidth="1"/>
    <col min="14852" max="14853" width="15.109375" style="30" bestFit="1" customWidth="1"/>
    <col min="14854" max="14854" width="14.77734375" style="30" bestFit="1" customWidth="1"/>
    <col min="14855" max="15104" width="8.77734375" style="30"/>
    <col min="15105" max="15105" width="11.77734375" style="30" customWidth="1"/>
    <col min="15106" max="15106" width="46.21875" style="30" customWidth="1"/>
    <col min="15107" max="15107" width="13.77734375" style="30" bestFit="1" customWidth="1"/>
    <col min="15108" max="15109" width="15.109375" style="30" bestFit="1" customWidth="1"/>
    <col min="15110" max="15110" width="14.77734375" style="30" bestFit="1" customWidth="1"/>
    <col min="15111" max="15360" width="8.77734375" style="30"/>
    <col min="15361" max="15361" width="11.77734375" style="30" customWidth="1"/>
    <col min="15362" max="15362" width="46.21875" style="30" customWidth="1"/>
    <col min="15363" max="15363" width="13.77734375" style="30" bestFit="1" customWidth="1"/>
    <col min="15364" max="15365" width="15.109375" style="30" bestFit="1" customWidth="1"/>
    <col min="15366" max="15366" width="14.77734375" style="30" bestFit="1" customWidth="1"/>
    <col min="15367" max="15616" width="8.77734375" style="30"/>
    <col min="15617" max="15617" width="11.77734375" style="30" customWidth="1"/>
    <col min="15618" max="15618" width="46.21875" style="30" customWidth="1"/>
    <col min="15619" max="15619" width="13.77734375" style="30" bestFit="1" customWidth="1"/>
    <col min="15620" max="15621" width="15.109375" style="30" bestFit="1" customWidth="1"/>
    <col min="15622" max="15622" width="14.77734375" style="30" bestFit="1" customWidth="1"/>
    <col min="15623" max="15872" width="8.77734375" style="30"/>
    <col min="15873" max="15873" width="11.77734375" style="30" customWidth="1"/>
    <col min="15874" max="15874" width="46.21875" style="30" customWidth="1"/>
    <col min="15875" max="15875" width="13.77734375" style="30" bestFit="1" customWidth="1"/>
    <col min="15876" max="15877" width="15.109375" style="30" bestFit="1" customWidth="1"/>
    <col min="15878" max="15878" width="14.77734375" style="30" bestFit="1" customWidth="1"/>
    <col min="15879" max="16128" width="8.77734375" style="30"/>
    <col min="16129" max="16129" width="11.77734375" style="30" customWidth="1"/>
    <col min="16130" max="16130" width="46.21875" style="30" customWidth="1"/>
    <col min="16131" max="16131" width="13.77734375" style="30" bestFit="1" customWidth="1"/>
    <col min="16132" max="16133" width="15.109375" style="30" bestFit="1" customWidth="1"/>
    <col min="16134" max="16134" width="14.77734375" style="30" bestFit="1" customWidth="1"/>
    <col min="16135" max="16384" width="8.77734375" style="30"/>
  </cols>
  <sheetData>
    <row r="1" spans="1:7" s="2" customFormat="1" ht="15.6">
      <c r="A1" s="166" t="s">
        <v>2</v>
      </c>
      <c r="B1" s="166"/>
      <c r="C1" s="166"/>
      <c r="D1" s="166"/>
    </row>
    <row r="2" spans="1:7" s="2" customFormat="1" ht="15.6">
      <c r="A2" s="167" t="s">
        <v>566</v>
      </c>
      <c r="B2" s="167"/>
      <c r="C2" s="167"/>
      <c r="D2" s="167"/>
    </row>
    <row r="3" spans="1:7" s="2" customFormat="1" ht="15.6">
      <c r="A3" s="167" t="s">
        <v>568</v>
      </c>
      <c r="B3" s="167"/>
      <c r="C3" s="167"/>
      <c r="D3" s="167"/>
    </row>
    <row r="4" spans="1:7" s="2" customFormat="1" ht="15.6">
      <c r="A4" s="168" t="s">
        <v>581</v>
      </c>
      <c r="B4" s="168"/>
      <c r="C4" s="168"/>
      <c r="D4" s="168"/>
    </row>
    <row r="5" spans="1:7">
      <c r="A5" s="143" t="s">
        <v>97</v>
      </c>
      <c r="B5" s="144" t="s">
        <v>5</v>
      </c>
      <c r="C5" s="33" t="s">
        <v>25</v>
      </c>
      <c r="D5" s="33" t="s">
        <v>25</v>
      </c>
    </row>
    <row r="6" spans="1:7">
      <c r="A6" s="143"/>
      <c r="B6" s="144"/>
      <c r="C6" s="33" t="s">
        <v>98</v>
      </c>
      <c r="D6" s="33" t="s">
        <v>99</v>
      </c>
    </row>
    <row r="7" spans="1:7">
      <c r="A7" s="145" t="s">
        <v>100</v>
      </c>
      <c r="B7" s="146" t="s">
        <v>102</v>
      </c>
      <c r="C7" s="32">
        <f>+'1 North Inlet PST Works'!G99</f>
        <v>0</v>
      </c>
      <c r="D7" s="32">
        <f>+'1 North Inlet PST Works'!H99</f>
        <v>0</v>
      </c>
      <c r="E7" s="31">
        <f>+C7+D7</f>
        <v>0</v>
      </c>
      <c r="F7" s="152">
        <v>5558430</v>
      </c>
      <c r="G7" s="31">
        <f>E7-F7</f>
        <v>-5558430</v>
      </c>
    </row>
    <row r="8" spans="1:7">
      <c r="A8" s="147"/>
      <c r="B8" s="146"/>
      <c r="C8" s="32"/>
      <c r="D8" s="32"/>
      <c r="E8" s="31"/>
      <c r="F8" s="152"/>
      <c r="G8" s="31">
        <f t="shared" ref="G8:G19" si="0">E8-F8</f>
        <v>0</v>
      </c>
    </row>
    <row r="9" spans="1:7">
      <c r="A9" s="145" t="s">
        <v>101</v>
      </c>
      <c r="B9" s="146" t="s">
        <v>104</v>
      </c>
      <c r="C9" s="32">
        <f>+'1 North Inlet Incinerator Blg.'!G90</f>
        <v>0</v>
      </c>
      <c r="D9" s="32">
        <f>+'1 North Inlet Incinerator Blg.'!H90</f>
        <v>0</v>
      </c>
      <c r="E9" s="31">
        <f t="shared" ref="E9:E21" si="1">+C9+D9</f>
        <v>0</v>
      </c>
      <c r="F9" s="152">
        <v>2905383</v>
      </c>
      <c r="G9" s="31">
        <f t="shared" si="0"/>
        <v>-2905383</v>
      </c>
    </row>
    <row r="10" spans="1:7">
      <c r="A10" s="145"/>
      <c r="B10" s="146"/>
      <c r="C10" s="32"/>
      <c r="D10" s="32"/>
      <c r="E10" s="31"/>
      <c r="F10" s="152"/>
      <c r="G10" s="31">
        <f t="shared" si="0"/>
        <v>0</v>
      </c>
    </row>
    <row r="11" spans="1:7">
      <c r="A11" s="145" t="s">
        <v>103</v>
      </c>
      <c r="B11" s="146" t="s">
        <v>106</v>
      </c>
      <c r="C11" s="32">
        <f>+'1 North Reactors &amp; SSTs'!G94</f>
        <v>0</v>
      </c>
      <c r="D11" s="32">
        <f>+'1 North Reactors &amp; SSTs'!H94</f>
        <v>0</v>
      </c>
      <c r="E11" s="31">
        <f t="shared" si="1"/>
        <v>0</v>
      </c>
      <c r="F11" s="152">
        <v>11835910</v>
      </c>
      <c r="G11" s="31">
        <f t="shared" si="0"/>
        <v>-11835910</v>
      </c>
    </row>
    <row r="12" spans="1:7">
      <c r="A12" s="145"/>
      <c r="B12" s="146"/>
      <c r="C12" s="32"/>
      <c r="D12" s="32"/>
      <c r="E12" s="31"/>
      <c r="F12" s="152"/>
      <c r="G12" s="31">
        <f t="shared" si="0"/>
        <v>0</v>
      </c>
    </row>
    <row r="13" spans="1:7">
      <c r="A13" s="145" t="s">
        <v>105</v>
      </c>
      <c r="B13" s="146" t="s">
        <v>108</v>
      </c>
      <c r="C13" s="32">
        <f>+'North Chlorine &amp; Final Effluent'!G91</f>
        <v>0</v>
      </c>
      <c r="D13" s="32">
        <f>+'North Chlorine &amp; Final Effluent'!H91</f>
        <v>0</v>
      </c>
      <c r="E13" s="31">
        <f t="shared" si="1"/>
        <v>0</v>
      </c>
      <c r="F13" s="152">
        <v>3301640</v>
      </c>
      <c r="G13" s="31">
        <f t="shared" si="0"/>
        <v>-3301640</v>
      </c>
    </row>
    <row r="14" spans="1:7">
      <c r="A14" s="145"/>
      <c r="B14" s="146"/>
      <c r="C14" s="32"/>
      <c r="D14" s="32"/>
      <c r="E14" s="31"/>
      <c r="F14" s="152"/>
      <c r="G14" s="31">
        <f t="shared" si="0"/>
        <v>0</v>
      </c>
    </row>
    <row r="15" spans="1:7">
      <c r="A15" s="145" t="s">
        <v>107</v>
      </c>
      <c r="B15" s="146" t="s">
        <v>110</v>
      </c>
      <c r="C15" s="32">
        <f>+'West Works'!G130</f>
        <v>0</v>
      </c>
      <c r="D15" s="32">
        <f>+'West Works'!H130</f>
        <v>0</v>
      </c>
      <c r="E15" s="31">
        <f t="shared" si="1"/>
        <v>0</v>
      </c>
      <c r="F15" s="152">
        <v>7589773</v>
      </c>
      <c r="G15" s="31">
        <f t="shared" si="0"/>
        <v>-7589773</v>
      </c>
    </row>
    <row r="16" spans="1:7">
      <c r="A16" s="145"/>
      <c r="B16" s="146"/>
      <c r="C16" s="32"/>
      <c r="D16" s="32"/>
      <c r="E16" s="31"/>
      <c r="F16" s="152"/>
      <c r="G16" s="31">
        <f t="shared" si="0"/>
        <v>0</v>
      </c>
    </row>
    <row r="17" spans="1:7">
      <c r="A17" s="145" t="s">
        <v>109</v>
      </c>
      <c r="B17" s="146" t="s">
        <v>112</v>
      </c>
      <c r="C17" s="32">
        <f>+'WAS &amp; Dewatering Works'!G93</f>
        <v>0</v>
      </c>
      <c r="D17" s="32">
        <f>+'WAS &amp; Dewatering Works'!H93</f>
        <v>0</v>
      </c>
      <c r="E17" s="31">
        <f t="shared" si="1"/>
        <v>0</v>
      </c>
      <c r="F17" s="152">
        <v>3465735.5</v>
      </c>
      <c r="G17" s="31">
        <f t="shared" si="0"/>
        <v>-3465735.5</v>
      </c>
    </row>
    <row r="18" spans="1:7">
      <c r="A18" s="145"/>
      <c r="B18" s="146"/>
      <c r="C18" s="32"/>
      <c r="D18" s="32"/>
      <c r="E18" s="31"/>
      <c r="F18" s="152"/>
      <c r="G18" s="31">
        <f t="shared" si="0"/>
        <v>0</v>
      </c>
    </row>
    <row r="19" spans="1:7">
      <c r="A19" s="145" t="s">
        <v>111</v>
      </c>
      <c r="B19" s="146" t="s">
        <v>113</v>
      </c>
      <c r="C19" s="32">
        <f>+'6_ITNETWORK'!G32</f>
        <v>0</v>
      </c>
      <c r="D19" s="32">
        <f>+'6_ITNETWORK'!H32</f>
        <v>0</v>
      </c>
      <c r="E19" s="31">
        <f t="shared" si="1"/>
        <v>0</v>
      </c>
      <c r="F19" s="152">
        <v>273680</v>
      </c>
      <c r="G19" s="31">
        <f t="shared" si="0"/>
        <v>-273680</v>
      </c>
    </row>
    <row r="20" spans="1:7">
      <c r="A20" s="145"/>
      <c r="B20" s="146"/>
      <c r="C20" s="32"/>
      <c r="D20" s="32"/>
      <c r="E20" s="31"/>
    </row>
    <row r="21" spans="1:7" s="35" customFormat="1">
      <c r="A21" s="148" t="s">
        <v>569</v>
      </c>
      <c r="B21" s="149"/>
      <c r="C21" s="33">
        <f>SUM(C7:C20)</f>
        <v>0</v>
      </c>
      <c r="D21" s="33">
        <f>SUM(D7:D20)</f>
        <v>0</v>
      </c>
      <c r="E21" s="31">
        <f t="shared" si="1"/>
        <v>0</v>
      </c>
    </row>
    <row r="22" spans="1:7">
      <c r="A22" s="147"/>
      <c r="B22" s="146"/>
      <c r="C22" s="32"/>
      <c r="D22" s="32"/>
      <c r="E22" s="31"/>
    </row>
    <row r="23" spans="1:7">
      <c r="A23" s="147"/>
      <c r="B23" s="146"/>
      <c r="D23" s="32"/>
    </row>
    <row r="24" spans="1:7">
      <c r="A24" s="38" t="s">
        <v>116</v>
      </c>
      <c r="B24" s="150"/>
      <c r="C24" s="38"/>
      <c r="D24" s="33">
        <f>D21+C21</f>
        <v>0</v>
      </c>
      <c r="E24" s="34">
        <f>SUM(E7:E23)</f>
        <v>0</v>
      </c>
    </row>
    <row r="25" spans="1:7">
      <c r="D25" s="39"/>
    </row>
    <row r="26" spans="1:7">
      <c r="D26" s="39"/>
    </row>
    <row r="27" spans="1:7">
      <c r="D27" s="39"/>
    </row>
    <row r="28" spans="1:7">
      <c r="D28" s="39"/>
    </row>
    <row r="29" spans="1:7">
      <c r="D29" s="39"/>
    </row>
    <row r="30" spans="1:7">
      <c r="D30" s="39"/>
    </row>
    <row r="31" spans="1:7">
      <c r="D31" s="39"/>
    </row>
    <row r="32" spans="1:7">
      <c r="D32" s="39"/>
    </row>
    <row r="33" spans="4:4">
      <c r="D33" s="39"/>
    </row>
  </sheetData>
  <mergeCells count="4">
    <mergeCell ref="A1:D1"/>
    <mergeCell ref="A2:D2"/>
    <mergeCell ref="A3:D3"/>
    <mergeCell ref="A4:D4"/>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62B2B-5670-4AAC-A808-D8496F1BB2B7}">
  <dimension ref="A1:H99"/>
  <sheetViews>
    <sheetView showZeros="0" tabSelected="1" view="pageBreakPreview" zoomScale="110" zoomScaleNormal="100" zoomScaleSheetLayoutView="110" workbookViewId="0">
      <selection activeCell="D13" sqref="D13"/>
    </sheetView>
  </sheetViews>
  <sheetFormatPr defaultColWidth="8.77734375" defaultRowHeight="13.2"/>
  <cols>
    <col min="1" max="1" width="3.6640625" style="61" customWidth="1"/>
    <col min="2" max="2" width="22" style="62" customWidth="1"/>
    <col min="3" max="3" width="4.88671875" style="76" customWidth="1"/>
    <col min="4" max="4" width="6.44140625" style="76" customWidth="1"/>
    <col min="5" max="5" width="10.109375" style="72" customWidth="1"/>
    <col min="6" max="6" width="13.44140625" style="72" customWidth="1"/>
    <col min="7" max="8" width="12.88671875" style="177" customWidth="1"/>
    <col min="9" max="256" width="8.77734375" style="30"/>
    <col min="257" max="257" width="5.21875" style="30" bestFit="1" customWidth="1"/>
    <col min="258" max="258" width="20.44140625" style="30" customWidth="1"/>
    <col min="259" max="259" width="5.21875" style="30" bestFit="1" customWidth="1"/>
    <col min="260" max="260" width="4.77734375" style="30" bestFit="1" customWidth="1"/>
    <col min="261" max="262" width="15.109375" style="30" bestFit="1" customWidth="1"/>
    <col min="263" max="263" width="13.21875" style="30" bestFit="1" customWidth="1"/>
    <col min="264" max="264" width="14.77734375" style="30" bestFit="1" customWidth="1"/>
    <col min="265" max="512" width="8.77734375" style="30"/>
    <col min="513" max="513" width="5.21875" style="30" bestFit="1" customWidth="1"/>
    <col min="514" max="514" width="20.44140625" style="30" customWidth="1"/>
    <col min="515" max="515" width="5.21875" style="30" bestFit="1" customWidth="1"/>
    <col min="516" max="516" width="4.77734375" style="30" bestFit="1" customWidth="1"/>
    <col min="517" max="518" width="15.109375" style="30" bestFit="1" customWidth="1"/>
    <col min="519" max="519" width="13.21875" style="30" bestFit="1" customWidth="1"/>
    <col min="520" max="520" width="14.77734375" style="30" bestFit="1" customWidth="1"/>
    <col min="521" max="768" width="8.77734375" style="30"/>
    <col min="769" max="769" width="5.21875" style="30" bestFit="1" customWidth="1"/>
    <col min="770" max="770" width="20.44140625" style="30" customWidth="1"/>
    <col min="771" max="771" width="5.21875" style="30" bestFit="1" customWidth="1"/>
    <col min="772" max="772" width="4.77734375" style="30" bestFit="1" customWidth="1"/>
    <col min="773" max="774" width="15.109375" style="30" bestFit="1" customWidth="1"/>
    <col min="775" max="775" width="13.21875" style="30" bestFit="1" customWidth="1"/>
    <col min="776" max="776" width="14.77734375" style="30" bestFit="1" customWidth="1"/>
    <col min="777" max="1024" width="8.77734375" style="30"/>
    <col min="1025" max="1025" width="5.21875" style="30" bestFit="1" customWidth="1"/>
    <col min="1026" max="1026" width="20.44140625" style="30" customWidth="1"/>
    <col min="1027" max="1027" width="5.21875" style="30" bestFit="1" customWidth="1"/>
    <col min="1028" max="1028" width="4.77734375" style="30" bestFit="1" customWidth="1"/>
    <col min="1029" max="1030" width="15.109375" style="30" bestFit="1" customWidth="1"/>
    <col min="1031" max="1031" width="13.21875" style="30" bestFit="1" customWidth="1"/>
    <col min="1032" max="1032" width="14.77734375" style="30" bestFit="1" customWidth="1"/>
    <col min="1033" max="1280" width="8.77734375" style="30"/>
    <col min="1281" max="1281" width="5.21875" style="30" bestFit="1" customWidth="1"/>
    <col min="1282" max="1282" width="20.44140625" style="30" customWidth="1"/>
    <col min="1283" max="1283" width="5.21875" style="30" bestFit="1" customWidth="1"/>
    <col min="1284" max="1284" width="4.77734375" style="30" bestFit="1" customWidth="1"/>
    <col min="1285" max="1286" width="15.109375" style="30" bestFit="1" customWidth="1"/>
    <col min="1287" max="1287" width="13.21875" style="30" bestFit="1" customWidth="1"/>
    <col min="1288" max="1288" width="14.77734375" style="30" bestFit="1" customWidth="1"/>
    <col min="1289" max="1536" width="8.77734375" style="30"/>
    <col min="1537" max="1537" width="5.21875" style="30" bestFit="1" customWidth="1"/>
    <col min="1538" max="1538" width="20.44140625" style="30" customWidth="1"/>
    <col min="1539" max="1539" width="5.21875" style="30" bestFit="1" customWidth="1"/>
    <col min="1540" max="1540" width="4.77734375" style="30" bestFit="1" customWidth="1"/>
    <col min="1541" max="1542" width="15.109375" style="30" bestFit="1" customWidth="1"/>
    <col min="1543" max="1543" width="13.21875" style="30" bestFit="1" customWidth="1"/>
    <col min="1544" max="1544" width="14.77734375" style="30" bestFit="1" customWidth="1"/>
    <col min="1545" max="1792" width="8.77734375" style="30"/>
    <col min="1793" max="1793" width="5.21875" style="30" bestFit="1" customWidth="1"/>
    <col min="1794" max="1794" width="20.44140625" style="30" customWidth="1"/>
    <col min="1795" max="1795" width="5.21875" style="30" bestFit="1" customWidth="1"/>
    <col min="1796" max="1796" width="4.77734375" style="30" bestFit="1" customWidth="1"/>
    <col min="1797" max="1798" width="15.109375" style="30" bestFit="1" customWidth="1"/>
    <col min="1799" max="1799" width="13.21875" style="30" bestFit="1" customWidth="1"/>
    <col min="1800" max="1800" width="14.77734375" style="30" bestFit="1" customWidth="1"/>
    <col min="1801" max="2048" width="8.77734375" style="30"/>
    <col min="2049" max="2049" width="5.21875" style="30" bestFit="1" customWidth="1"/>
    <col min="2050" max="2050" width="20.44140625" style="30" customWidth="1"/>
    <col min="2051" max="2051" width="5.21875" style="30" bestFit="1" customWidth="1"/>
    <col min="2052" max="2052" width="4.77734375" style="30" bestFit="1" customWidth="1"/>
    <col min="2053" max="2054" width="15.109375" style="30" bestFit="1" customWidth="1"/>
    <col min="2055" max="2055" width="13.21875" style="30" bestFit="1" customWidth="1"/>
    <col min="2056" max="2056" width="14.77734375" style="30" bestFit="1" customWidth="1"/>
    <col min="2057" max="2304" width="8.77734375" style="30"/>
    <col min="2305" max="2305" width="5.21875" style="30" bestFit="1" customWidth="1"/>
    <col min="2306" max="2306" width="20.44140625" style="30" customWidth="1"/>
    <col min="2307" max="2307" width="5.21875" style="30" bestFit="1" customWidth="1"/>
    <col min="2308" max="2308" width="4.77734375" style="30" bestFit="1" customWidth="1"/>
    <col min="2309" max="2310" width="15.109375" style="30" bestFit="1" customWidth="1"/>
    <col min="2311" max="2311" width="13.21875" style="30" bestFit="1" customWidth="1"/>
    <col min="2312" max="2312" width="14.77734375" style="30" bestFit="1" customWidth="1"/>
    <col min="2313" max="2560" width="8.77734375" style="30"/>
    <col min="2561" max="2561" width="5.21875" style="30" bestFit="1" customWidth="1"/>
    <col min="2562" max="2562" width="20.44140625" style="30" customWidth="1"/>
    <col min="2563" max="2563" width="5.21875" style="30" bestFit="1" customWidth="1"/>
    <col min="2564" max="2564" width="4.77734375" style="30" bestFit="1" customWidth="1"/>
    <col min="2565" max="2566" width="15.109375" style="30" bestFit="1" customWidth="1"/>
    <col min="2567" max="2567" width="13.21875" style="30" bestFit="1" customWidth="1"/>
    <col min="2568" max="2568" width="14.77734375" style="30" bestFit="1" customWidth="1"/>
    <col min="2569" max="2816" width="8.77734375" style="30"/>
    <col min="2817" max="2817" width="5.21875" style="30" bestFit="1" customWidth="1"/>
    <col min="2818" max="2818" width="20.44140625" style="30" customWidth="1"/>
    <col min="2819" max="2819" width="5.21875" style="30" bestFit="1" customWidth="1"/>
    <col min="2820" max="2820" width="4.77734375" style="30" bestFit="1" customWidth="1"/>
    <col min="2821" max="2822" width="15.109375" style="30" bestFit="1" customWidth="1"/>
    <col min="2823" max="2823" width="13.21875" style="30" bestFit="1" customWidth="1"/>
    <col min="2824" max="2824" width="14.77734375" style="30" bestFit="1" customWidth="1"/>
    <col min="2825" max="3072" width="8.77734375" style="30"/>
    <col min="3073" max="3073" width="5.21875" style="30" bestFit="1" customWidth="1"/>
    <col min="3074" max="3074" width="20.44140625" style="30" customWidth="1"/>
    <col min="3075" max="3075" width="5.21875" style="30" bestFit="1" customWidth="1"/>
    <col min="3076" max="3076" width="4.77734375" style="30" bestFit="1" customWidth="1"/>
    <col min="3077" max="3078" width="15.109375" style="30" bestFit="1" customWidth="1"/>
    <col min="3079" max="3079" width="13.21875" style="30" bestFit="1" customWidth="1"/>
    <col min="3080" max="3080" width="14.77734375" style="30" bestFit="1" customWidth="1"/>
    <col min="3081" max="3328" width="8.77734375" style="30"/>
    <col min="3329" max="3329" width="5.21875" style="30" bestFit="1" customWidth="1"/>
    <col min="3330" max="3330" width="20.44140625" style="30" customWidth="1"/>
    <col min="3331" max="3331" width="5.21875" style="30" bestFit="1" customWidth="1"/>
    <col min="3332" max="3332" width="4.77734375" style="30" bestFit="1" customWidth="1"/>
    <col min="3333" max="3334" width="15.109375" style="30" bestFit="1" customWidth="1"/>
    <col min="3335" max="3335" width="13.21875" style="30" bestFit="1" customWidth="1"/>
    <col min="3336" max="3336" width="14.77734375" style="30" bestFit="1" customWidth="1"/>
    <col min="3337" max="3584" width="8.77734375" style="30"/>
    <col min="3585" max="3585" width="5.21875" style="30" bestFit="1" customWidth="1"/>
    <col min="3586" max="3586" width="20.44140625" style="30" customWidth="1"/>
    <col min="3587" max="3587" width="5.21875" style="30" bestFit="1" customWidth="1"/>
    <col min="3588" max="3588" width="4.77734375" style="30" bestFit="1" customWidth="1"/>
    <col min="3589" max="3590" width="15.109375" style="30" bestFit="1" customWidth="1"/>
    <col min="3591" max="3591" width="13.21875" style="30" bestFit="1" customWidth="1"/>
    <col min="3592" max="3592" width="14.77734375" style="30" bestFit="1" customWidth="1"/>
    <col min="3593" max="3840" width="8.77734375" style="30"/>
    <col min="3841" max="3841" width="5.21875" style="30" bestFit="1" customWidth="1"/>
    <col min="3842" max="3842" width="20.44140625" style="30" customWidth="1"/>
    <col min="3843" max="3843" width="5.21875" style="30" bestFit="1" customWidth="1"/>
    <col min="3844" max="3844" width="4.77734375" style="30" bestFit="1" customWidth="1"/>
    <col min="3845" max="3846" width="15.109375" style="30" bestFit="1" customWidth="1"/>
    <col min="3847" max="3847" width="13.21875" style="30" bestFit="1" customWidth="1"/>
    <col min="3848" max="3848" width="14.77734375" style="30" bestFit="1" customWidth="1"/>
    <col min="3849" max="4096" width="8.77734375" style="30"/>
    <col min="4097" max="4097" width="5.21875" style="30" bestFit="1" customWidth="1"/>
    <col min="4098" max="4098" width="20.44140625" style="30" customWidth="1"/>
    <col min="4099" max="4099" width="5.21875" style="30" bestFit="1" customWidth="1"/>
    <col min="4100" max="4100" width="4.77734375" style="30" bestFit="1" customWidth="1"/>
    <col min="4101" max="4102" width="15.109375" style="30" bestFit="1" customWidth="1"/>
    <col min="4103" max="4103" width="13.21875" style="30" bestFit="1" customWidth="1"/>
    <col min="4104" max="4104" width="14.77734375" style="30" bestFit="1" customWidth="1"/>
    <col min="4105" max="4352" width="8.77734375" style="30"/>
    <col min="4353" max="4353" width="5.21875" style="30" bestFit="1" customWidth="1"/>
    <col min="4354" max="4354" width="20.44140625" style="30" customWidth="1"/>
    <col min="4355" max="4355" width="5.21875" style="30" bestFit="1" customWidth="1"/>
    <col min="4356" max="4356" width="4.77734375" style="30" bestFit="1" customWidth="1"/>
    <col min="4357" max="4358" width="15.109375" style="30" bestFit="1" customWidth="1"/>
    <col min="4359" max="4359" width="13.21875" style="30" bestFit="1" customWidth="1"/>
    <col min="4360" max="4360" width="14.77734375" style="30" bestFit="1" customWidth="1"/>
    <col min="4361" max="4608" width="8.77734375" style="30"/>
    <col min="4609" max="4609" width="5.21875" style="30" bestFit="1" customWidth="1"/>
    <col min="4610" max="4610" width="20.44140625" style="30" customWidth="1"/>
    <col min="4611" max="4611" width="5.21875" style="30" bestFit="1" customWidth="1"/>
    <col min="4612" max="4612" width="4.77734375" style="30" bestFit="1" customWidth="1"/>
    <col min="4613" max="4614" width="15.109375" style="30" bestFit="1" customWidth="1"/>
    <col min="4615" max="4615" width="13.21875" style="30" bestFit="1" customWidth="1"/>
    <col min="4616" max="4616" width="14.77734375" style="30" bestFit="1" customWidth="1"/>
    <col min="4617" max="4864" width="8.77734375" style="30"/>
    <col min="4865" max="4865" width="5.21875" style="30" bestFit="1" customWidth="1"/>
    <col min="4866" max="4866" width="20.44140625" style="30" customWidth="1"/>
    <col min="4867" max="4867" width="5.21875" style="30" bestFit="1" customWidth="1"/>
    <col min="4868" max="4868" width="4.77734375" style="30" bestFit="1" customWidth="1"/>
    <col min="4869" max="4870" width="15.109375" style="30" bestFit="1" customWidth="1"/>
    <col min="4871" max="4871" width="13.21875" style="30" bestFit="1" customWidth="1"/>
    <col min="4872" max="4872" width="14.77734375" style="30" bestFit="1" customWidth="1"/>
    <col min="4873" max="5120" width="8.77734375" style="30"/>
    <col min="5121" max="5121" width="5.21875" style="30" bestFit="1" customWidth="1"/>
    <col min="5122" max="5122" width="20.44140625" style="30" customWidth="1"/>
    <col min="5123" max="5123" width="5.21875" style="30" bestFit="1" customWidth="1"/>
    <col min="5124" max="5124" width="4.77734375" style="30" bestFit="1" customWidth="1"/>
    <col min="5125" max="5126" width="15.109375" style="30" bestFit="1" customWidth="1"/>
    <col min="5127" max="5127" width="13.21875" style="30" bestFit="1" customWidth="1"/>
    <col min="5128" max="5128" width="14.77734375" style="30" bestFit="1" customWidth="1"/>
    <col min="5129" max="5376" width="8.77734375" style="30"/>
    <col min="5377" max="5377" width="5.21875" style="30" bestFit="1" customWidth="1"/>
    <col min="5378" max="5378" width="20.44140625" style="30" customWidth="1"/>
    <col min="5379" max="5379" width="5.21875" style="30" bestFit="1" customWidth="1"/>
    <col min="5380" max="5380" width="4.77734375" style="30" bestFit="1" customWidth="1"/>
    <col min="5381" max="5382" width="15.109375" style="30" bestFit="1" customWidth="1"/>
    <col min="5383" max="5383" width="13.21875" style="30" bestFit="1" customWidth="1"/>
    <col min="5384" max="5384" width="14.77734375" style="30" bestFit="1" customWidth="1"/>
    <col min="5385" max="5632" width="8.77734375" style="30"/>
    <col min="5633" max="5633" width="5.21875" style="30" bestFit="1" customWidth="1"/>
    <col min="5634" max="5634" width="20.44140625" style="30" customWidth="1"/>
    <col min="5635" max="5635" width="5.21875" style="30" bestFit="1" customWidth="1"/>
    <col min="5636" max="5636" width="4.77734375" style="30" bestFit="1" customWidth="1"/>
    <col min="5637" max="5638" width="15.109375" style="30" bestFit="1" customWidth="1"/>
    <col min="5639" max="5639" width="13.21875" style="30" bestFit="1" customWidth="1"/>
    <col min="5640" max="5640" width="14.77734375" style="30" bestFit="1" customWidth="1"/>
    <col min="5641" max="5888" width="8.77734375" style="30"/>
    <col min="5889" max="5889" width="5.21875" style="30" bestFit="1" customWidth="1"/>
    <col min="5890" max="5890" width="20.44140625" style="30" customWidth="1"/>
    <col min="5891" max="5891" width="5.21875" style="30" bestFit="1" customWidth="1"/>
    <col min="5892" max="5892" width="4.77734375" style="30" bestFit="1" customWidth="1"/>
    <col min="5893" max="5894" width="15.109375" style="30" bestFit="1" customWidth="1"/>
    <col min="5895" max="5895" width="13.21875" style="30" bestFit="1" customWidth="1"/>
    <col min="5896" max="5896" width="14.77734375" style="30" bestFit="1" customWidth="1"/>
    <col min="5897" max="6144" width="8.77734375" style="30"/>
    <col min="6145" max="6145" width="5.21875" style="30" bestFit="1" customWidth="1"/>
    <col min="6146" max="6146" width="20.44140625" style="30" customWidth="1"/>
    <col min="6147" max="6147" width="5.21875" style="30" bestFit="1" customWidth="1"/>
    <col min="6148" max="6148" width="4.77734375" style="30" bestFit="1" customWidth="1"/>
    <col min="6149" max="6150" width="15.109375" style="30" bestFit="1" customWidth="1"/>
    <col min="6151" max="6151" width="13.21875" style="30" bestFit="1" customWidth="1"/>
    <col min="6152" max="6152" width="14.77734375" style="30" bestFit="1" customWidth="1"/>
    <col min="6153" max="6400" width="8.77734375" style="30"/>
    <col min="6401" max="6401" width="5.21875" style="30" bestFit="1" customWidth="1"/>
    <col min="6402" max="6402" width="20.44140625" style="30" customWidth="1"/>
    <col min="6403" max="6403" width="5.21875" style="30" bestFit="1" customWidth="1"/>
    <col min="6404" max="6404" width="4.77734375" style="30" bestFit="1" customWidth="1"/>
    <col min="6405" max="6406" width="15.109375" style="30" bestFit="1" customWidth="1"/>
    <col min="6407" max="6407" width="13.21875" style="30" bestFit="1" customWidth="1"/>
    <col min="6408" max="6408" width="14.77734375" style="30" bestFit="1" customWidth="1"/>
    <col min="6409" max="6656" width="8.77734375" style="30"/>
    <col min="6657" max="6657" width="5.21875" style="30" bestFit="1" customWidth="1"/>
    <col min="6658" max="6658" width="20.44140625" style="30" customWidth="1"/>
    <col min="6659" max="6659" width="5.21875" style="30" bestFit="1" customWidth="1"/>
    <col min="6660" max="6660" width="4.77734375" style="30" bestFit="1" customWidth="1"/>
    <col min="6661" max="6662" width="15.109375" style="30" bestFit="1" customWidth="1"/>
    <col min="6663" max="6663" width="13.21875" style="30" bestFit="1" customWidth="1"/>
    <col min="6664" max="6664" width="14.77734375" style="30" bestFit="1" customWidth="1"/>
    <col min="6665" max="6912" width="8.77734375" style="30"/>
    <col min="6913" max="6913" width="5.21875" style="30" bestFit="1" customWidth="1"/>
    <col min="6914" max="6914" width="20.44140625" style="30" customWidth="1"/>
    <col min="6915" max="6915" width="5.21875" style="30" bestFit="1" customWidth="1"/>
    <col min="6916" max="6916" width="4.77734375" style="30" bestFit="1" customWidth="1"/>
    <col min="6917" max="6918" width="15.109375" style="30" bestFit="1" customWidth="1"/>
    <col min="6919" max="6919" width="13.21875" style="30" bestFit="1" customWidth="1"/>
    <col min="6920" max="6920" width="14.77734375" style="30" bestFit="1" customWidth="1"/>
    <col min="6921" max="7168" width="8.77734375" style="30"/>
    <col min="7169" max="7169" width="5.21875" style="30" bestFit="1" customWidth="1"/>
    <col min="7170" max="7170" width="20.44140625" style="30" customWidth="1"/>
    <col min="7171" max="7171" width="5.21875" style="30" bestFit="1" customWidth="1"/>
    <col min="7172" max="7172" width="4.77734375" style="30" bestFit="1" customWidth="1"/>
    <col min="7173" max="7174" width="15.109375" style="30" bestFit="1" customWidth="1"/>
    <col min="7175" max="7175" width="13.21875" style="30" bestFit="1" customWidth="1"/>
    <col min="7176" max="7176" width="14.77734375" style="30" bestFit="1" customWidth="1"/>
    <col min="7177" max="7424" width="8.77734375" style="30"/>
    <col min="7425" max="7425" width="5.21875" style="30" bestFit="1" customWidth="1"/>
    <col min="7426" max="7426" width="20.44140625" style="30" customWidth="1"/>
    <col min="7427" max="7427" width="5.21875" style="30" bestFit="1" customWidth="1"/>
    <col min="7428" max="7428" width="4.77734375" style="30" bestFit="1" customWidth="1"/>
    <col min="7429" max="7430" width="15.109375" style="30" bestFit="1" customWidth="1"/>
    <col min="7431" max="7431" width="13.21875" style="30" bestFit="1" customWidth="1"/>
    <col min="7432" max="7432" width="14.77734375" style="30" bestFit="1" customWidth="1"/>
    <col min="7433" max="7680" width="8.77734375" style="30"/>
    <col min="7681" max="7681" width="5.21875" style="30" bestFit="1" customWidth="1"/>
    <col min="7682" max="7682" width="20.44140625" style="30" customWidth="1"/>
    <col min="7683" max="7683" width="5.21875" style="30" bestFit="1" customWidth="1"/>
    <col min="7684" max="7684" width="4.77734375" style="30" bestFit="1" customWidth="1"/>
    <col min="7685" max="7686" width="15.109375" style="30" bestFit="1" customWidth="1"/>
    <col min="7687" max="7687" width="13.21875" style="30" bestFit="1" customWidth="1"/>
    <col min="7688" max="7688" width="14.77734375" style="30" bestFit="1" customWidth="1"/>
    <col min="7689" max="7936" width="8.77734375" style="30"/>
    <col min="7937" max="7937" width="5.21875" style="30" bestFit="1" customWidth="1"/>
    <col min="7938" max="7938" width="20.44140625" style="30" customWidth="1"/>
    <col min="7939" max="7939" width="5.21875" style="30" bestFit="1" customWidth="1"/>
    <col min="7940" max="7940" width="4.77734375" style="30" bestFit="1" customWidth="1"/>
    <col min="7941" max="7942" width="15.109375" style="30" bestFit="1" customWidth="1"/>
    <col min="7943" max="7943" width="13.21875" style="30" bestFit="1" customWidth="1"/>
    <col min="7944" max="7944" width="14.77734375" style="30" bestFit="1" customWidth="1"/>
    <col min="7945" max="8192" width="8.77734375" style="30"/>
    <col min="8193" max="8193" width="5.21875" style="30" bestFit="1" customWidth="1"/>
    <col min="8194" max="8194" width="20.44140625" style="30" customWidth="1"/>
    <col min="8195" max="8195" width="5.21875" style="30" bestFit="1" customWidth="1"/>
    <col min="8196" max="8196" width="4.77734375" style="30" bestFit="1" customWidth="1"/>
    <col min="8197" max="8198" width="15.109375" style="30" bestFit="1" customWidth="1"/>
    <col min="8199" max="8199" width="13.21875" style="30" bestFit="1" customWidth="1"/>
    <col min="8200" max="8200" width="14.77734375" style="30" bestFit="1" customWidth="1"/>
    <col min="8201" max="8448" width="8.77734375" style="30"/>
    <col min="8449" max="8449" width="5.21875" style="30" bestFit="1" customWidth="1"/>
    <col min="8450" max="8450" width="20.44140625" style="30" customWidth="1"/>
    <col min="8451" max="8451" width="5.21875" style="30" bestFit="1" customWidth="1"/>
    <col min="8452" max="8452" width="4.77734375" style="30" bestFit="1" customWidth="1"/>
    <col min="8453" max="8454" width="15.109375" style="30" bestFit="1" customWidth="1"/>
    <col min="8455" max="8455" width="13.21875" style="30" bestFit="1" customWidth="1"/>
    <col min="8456" max="8456" width="14.77734375" style="30" bestFit="1" customWidth="1"/>
    <col min="8457" max="8704" width="8.77734375" style="30"/>
    <col min="8705" max="8705" width="5.21875" style="30" bestFit="1" customWidth="1"/>
    <col min="8706" max="8706" width="20.44140625" style="30" customWidth="1"/>
    <col min="8707" max="8707" width="5.21875" style="30" bestFit="1" customWidth="1"/>
    <col min="8708" max="8708" width="4.77734375" style="30" bestFit="1" customWidth="1"/>
    <col min="8709" max="8710" width="15.109375" style="30" bestFit="1" customWidth="1"/>
    <col min="8711" max="8711" width="13.21875" style="30" bestFit="1" customWidth="1"/>
    <col min="8712" max="8712" width="14.77734375" style="30" bestFit="1" customWidth="1"/>
    <col min="8713" max="8960" width="8.77734375" style="30"/>
    <col min="8961" max="8961" width="5.21875" style="30" bestFit="1" customWidth="1"/>
    <col min="8962" max="8962" width="20.44140625" style="30" customWidth="1"/>
    <col min="8963" max="8963" width="5.21875" style="30" bestFit="1" customWidth="1"/>
    <col min="8964" max="8964" width="4.77734375" style="30" bestFit="1" customWidth="1"/>
    <col min="8965" max="8966" width="15.109375" style="30" bestFit="1" customWidth="1"/>
    <col min="8967" max="8967" width="13.21875" style="30" bestFit="1" customWidth="1"/>
    <col min="8968" max="8968" width="14.77734375" style="30" bestFit="1" customWidth="1"/>
    <col min="8969" max="9216" width="8.77734375" style="30"/>
    <col min="9217" max="9217" width="5.21875" style="30" bestFit="1" customWidth="1"/>
    <col min="9218" max="9218" width="20.44140625" style="30" customWidth="1"/>
    <col min="9219" max="9219" width="5.21875" style="30" bestFit="1" customWidth="1"/>
    <col min="9220" max="9220" width="4.77734375" style="30" bestFit="1" customWidth="1"/>
    <col min="9221" max="9222" width="15.109375" style="30" bestFit="1" customWidth="1"/>
    <col min="9223" max="9223" width="13.21875" style="30" bestFit="1" customWidth="1"/>
    <col min="9224" max="9224" width="14.77734375" style="30" bestFit="1" customWidth="1"/>
    <col min="9225" max="9472" width="8.77734375" style="30"/>
    <col min="9473" max="9473" width="5.21875" style="30" bestFit="1" customWidth="1"/>
    <col min="9474" max="9474" width="20.44140625" style="30" customWidth="1"/>
    <col min="9475" max="9475" width="5.21875" style="30" bestFit="1" customWidth="1"/>
    <col min="9476" max="9476" width="4.77734375" style="30" bestFit="1" customWidth="1"/>
    <col min="9477" max="9478" width="15.109375" style="30" bestFit="1" customWidth="1"/>
    <col min="9479" max="9479" width="13.21875" style="30" bestFit="1" customWidth="1"/>
    <col min="9480" max="9480" width="14.77734375" style="30" bestFit="1" customWidth="1"/>
    <col min="9481" max="9728" width="8.77734375" style="30"/>
    <col min="9729" max="9729" width="5.21875" style="30" bestFit="1" customWidth="1"/>
    <col min="9730" max="9730" width="20.44140625" style="30" customWidth="1"/>
    <col min="9731" max="9731" width="5.21875" style="30" bestFit="1" customWidth="1"/>
    <col min="9732" max="9732" width="4.77734375" style="30" bestFit="1" customWidth="1"/>
    <col min="9733" max="9734" width="15.109375" style="30" bestFit="1" customWidth="1"/>
    <col min="9735" max="9735" width="13.21875" style="30" bestFit="1" customWidth="1"/>
    <col min="9736" max="9736" width="14.77734375" style="30" bestFit="1" customWidth="1"/>
    <col min="9737" max="9984" width="8.77734375" style="30"/>
    <col min="9985" max="9985" width="5.21875" style="30" bestFit="1" customWidth="1"/>
    <col min="9986" max="9986" width="20.44140625" style="30" customWidth="1"/>
    <col min="9987" max="9987" width="5.21875" style="30" bestFit="1" customWidth="1"/>
    <col min="9988" max="9988" width="4.77734375" style="30" bestFit="1" customWidth="1"/>
    <col min="9989" max="9990" width="15.109375" style="30" bestFit="1" customWidth="1"/>
    <col min="9991" max="9991" width="13.21875" style="30" bestFit="1" customWidth="1"/>
    <col min="9992" max="9992" width="14.77734375" style="30" bestFit="1" customWidth="1"/>
    <col min="9993" max="10240" width="8.77734375" style="30"/>
    <col min="10241" max="10241" width="5.21875" style="30" bestFit="1" customWidth="1"/>
    <col min="10242" max="10242" width="20.44140625" style="30" customWidth="1"/>
    <col min="10243" max="10243" width="5.21875" style="30" bestFit="1" customWidth="1"/>
    <col min="10244" max="10244" width="4.77734375" style="30" bestFit="1" customWidth="1"/>
    <col min="10245" max="10246" width="15.109375" style="30" bestFit="1" customWidth="1"/>
    <col min="10247" max="10247" width="13.21875" style="30" bestFit="1" customWidth="1"/>
    <col min="10248" max="10248" width="14.77734375" style="30" bestFit="1" customWidth="1"/>
    <col min="10249" max="10496" width="8.77734375" style="30"/>
    <col min="10497" max="10497" width="5.21875" style="30" bestFit="1" customWidth="1"/>
    <col min="10498" max="10498" width="20.44140625" style="30" customWidth="1"/>
    <col min="10499" max="10499" width="5.21875" style="30" bestFit="1" customWidth="1"/>
    <col min="10500" max="10500" width="4.77734375" style="30" bestFit="1" customWidth="1"/>
    <col min="10501" max="10502" width="15.109375" style="30" bestFit="1" customWidth="1"/>
    <col min="10503" max="10503" width="13.21875" style="30" bestFit="1" customWidth="1"/>
    <col min="10504" max="10504" width="14.77734375" style="30" bestFit="1" customWidth="1"/>
    <col min="10505" max="10752" width="8.77734375" style="30"/>
    <col min="10753" max="10753" width="5.21875" style="30" bestFit="1" customWidth="1"/>
    <col min="10754" max="10754" width="20.44140625" style="30" customWidth="1"/>
    <col min="10755" max="10755" width="5.21875" style="30" bestFit="1" customWidth="1"/>
    <col min="10756" max="10756" width="4.77734375" style="30" bestFit="1" customWidth="1"/>
    <col min="10757" max="10758" width="15.109375" style="30" bestFit="1" customWidth="1"/>
    <col min="10759" max="10759" width="13.21875" style="30" bestFit="1" customWidth="1"/>
    <col min="10760" max="10760" width="14.77734375" style="30" bestFit="1" customWidth="1"/>
    <col min="10761" max="11008" width="8.77734375" style="30"/>
    <col min="11009" max="11009" width="5.21875" style="30" bestFit="1" customWidth="1"/>
    <col min="11010" max="11010" width="20.44140625" style="30" customWidth="1"/>
    <col min="11011" max="11011" width="5.21875" style="30" bestFit="1" customWidth="1"/>
    <col min="11012" max="11012" width="4.77734375" style="30" bestFit="1" customWidth="1"/>
    <col min="11013" max="11014" width="15.109375" style="30" bestFit="1" customWidth="1"/>
    <col min="11015" max="11015" width="13.21875" style="30" bestFit="1" customWidth="1"/>
    <col min="11016" max="11016" width="14.77734375" style="30" bestFit="1" customWidth="1"/>
    <col min="11017" max="11264" width="8.77734375" style="30"/>
    <col min="11265" max="11265" width="5.21875" style="30" bestFit="1" customWidth="1"/>
    <col min="11266" max="11266" width="20.44140625" style="30" customWidth="1"/>
    <col min="11267" max="11267" width="5.21875" style="30" bestFit="1" customWidth="1"/>
    <col min="11268" max="11268" width="4.77734375" style="30" bestFit="1" customWidth="1"/>
    <col min="11269" max="11270" width="15.109375" style="30" bestFit="1" customWidth="1"/>
    <col min="11271" max="11271" width="13.21875" style="30" bestFit="1" customWidth="1"/>
    <col min="11272" max="11272" width="14.77734375" style="30" bestFit="1" customWidth="1"/>
    <col min="11273" max="11520" width="8.77734375" style="30"/>
    <col min="11521" max="11521" width="5.21875" style="30" bestFit="1" customWidth="1"/>
    <col min="11522" max="11522" width="20.44140625" style="30" customWidth="1"/>
    <col min="11523" max="11523" width="5.21875" style="30" bestFit="1" customWidth="1"/>
    <col min="11524" max="11524" width="4.77734375" style="30" bestFit="1" customWidth="1"/>
    <col min="11525" max="11526" width="15.109375" style="30" bestFit="1" customWidth="1"/>
    <col min="11527" max="11527" width="13.21875" style="30" bestFit="1" customWidth="1"/>
    <col min="11528" max="11528" width="14.77734375" style="30" bestFit="1" customWidth="1"/>
    <col min="11529" max="11776" width="8.77734375" style="30"/>
    <col min="11777" max="11777" width="5.21875" style="30" bestFit="1" customWidth="1"/>
    <col min="11778" max="11778" width="20.44140625" style="30" customWidth="1"/>
    <col min="11779" max="11779" width="5.21875" style="30" bestFit="1" customWidth="1"/>
    <col min="11780" max="11780" width="4.77734375" style="30" bestFit="1" customWidth="1"/>
    <col min="11781" max="11782" width="15.109375" style="30" bestFit="1" customWidth="1"/>
    <col min="11783" max="11783" width="13.21875" style="30" bestFit="1" customWidth="1"/>
    <col min="11784" max="11784" width="14.77734375" style="30" bestFit="1" customWidth="1"/>
    <col min="11785" max="12032" width="8.77734375" style="30"/>
    <col min="12033" max="12033" width="5.21875" style="30" bestFit="1" customWidth="1"/>
    <col min="12034" max="12034" width="20.44140625" style="30" customWidth="1"/>
    <col min="12035" max="12035" width="5.21875" style="30" bestFit="1" customWidth="1"/>
    <col min="12036" max="12036" width="4.77734375" style="30" bestFit="1" customWidth="1"/>
    <col min="12037" max="12038" width="15.109375" style="30" bestFit="1" customWidth="1"/>
    <col min="12039" max="12039" width="13.21875" style="30" bestFit="1" customWidth="1"/>
    <col min="12040" max="12040" width="14.77734375" style="30" bestFit="1" customWidth="1"/>
    <col min="12041" max="12288" width="8.77734375" style="30"/>
    <col min="12289" max="12289" width="5.21875" style="30" bestFit="1" customWidth="1"/>
    <col min="12290" max="12290" width="20.44140625" style="30" customWidth="1"/>
    <col min="12291" max="12291" width="5.21875" style="30" bestFit="1" customWidth="1"/>
    <col min="12292" max="12292" width="4.77734375" style="30" bestFit="1" customWidth="1"/>
    <col min="12293" max="12294" width="15.109375" style="30" bestFit="1" customWidth="1"/>
    <col min="12295" max="12295" width="13.21875" style="30" bestFit="1" customWidth="1"/>
    <col min="12296" max="12296" width="14.77734375" style="30" bestFit="1" customWidth="1"/>
    <col min="12297" max="12544" width="8.77734375" style="30"/>
    <col min="12545" max="12545" width="5.21875" style="30" bestFit="1" customWidth="1"/>
    <col min="12546" max="12546" width="20.44140625" style="30" customWidth="1"/>
    <col min="12547" max="12547" width="5.21875" style="30" bestFit="1" customWidth="1"/>
    <col min="12548" max="12548" width="4.77734375" style="30" bestFit="1" customWidth="1"/>
    <col min="12549" max="12550" width="15.109375" style="30" bestFit="1" customWidth="1"/>
    <col min="12551" max="12551" width="13.21875" style="30" bestFit="1" customWidth="1"/>
    <col min="12552" max="12552" width="14.77734375" style="30" bestFit="1" customWidth="1"/>
    <col min="12553" max="12800" width="8.77734375" style="30"/>
    <col min="12801" max="12801" width="5.21875" style="30" bestFit="1" customWidth="1"/>
    <col min="12802" max="12802" width="20.44140625" style="30" customWidth="1"/>
    <col min="12803" max="12803" width="5.21875" style="30" bestFit="1" customWidth="1"/>
    <col min="12804" max="12804" width="4.77734375" style="30" bestFit="1" customWidth="1"/>
    <col min="12805" max="12806" width="15.109375" style="30" bestFit="1" customWidth="1"/>
    <col min="12807" max="12807" width="13.21875" style="30" bestFit="1" customWidth="1"/>
    <col min="12808" max="12808" width="14.77734375" style="30" bestFit="1" customWidth="1"/>
    <col min="12809" max="13056" width="8.77734375" style="30"/>
    <col min="13057" max="13057" width="5.21875" style="30" bestFit="1" customWidth="1"/>
    <col min="13058" max="13058" width="20.44140625" style="30" customWidth="1"/>
    <col min="13059" max="13059" width="5.21875" style="30" bestFit="1" customWidth="1"/>
    <col min="13060" max="13060" width="4.77734375" style="30" bestFit="1" customWidth="1"/>
    <col min="13061" max="13062" width="15.109375" style="30" bestFit="1" customWidth="1"/>
    <col min="13063" max="13063" width="13.21875" style="30" bestFit="1" customWidth="1"/>
    <col min="13064" max="13064" width="14.77734375" style="30" bestFit="1" customWidth="1"/>
    <col min="13065" max="13312" width="8.77734375" style="30"/>
    <col min="13313" max="13313" width="5.21875" style="30" bestFit="1" customWidth="1"/>
    <col min="13314" max="13314" width="20.44140625" style="30" customWidth="1"/>
    <col min="13315" max="13315" width="5.21875" style="30" bestFit="1" customWidth="1"/>
    <col min="13316" max="13316" width="4.77734375" style="30" bestFit="1" customWidth="1"/>
    <col min="13317" max="13318" width="15.109375" style="30" bestFit="1" customWidth="1"/>
    <col min="13319" max="13319" width="13.21875" style="30" bestFit="1" customWidth="1"/>
    <col min="13320" max="13320" width="14.77734375" style="30" bestFit="1" customWidth="1"/>
    <col min="13321" max="13568" width="8.77734375" style="30"/>
    <col min="13569" max="13569" width="5.21875" style="30" bestFit="1" customWidth="1"/>
    <col min="13570" max="13570" width="20.44140625" style="30" customWidth="1"/>
    <col min="13571" max="13571" width="5.21875" style="30" bestFit="1" customWidth="1"/>
    <col min="13572" max="13572" width="4.77734375" style="30" bestFit="1" customWidth="1"/>
    <col min="13573" max="13574" width="15.109375" style="30" bestFit="1" customWidth="1"/>
    <col min="13575" max="13575" width="13.21875" style="30" bestFit="1" customWidth="1"/>
    <col min="13576" max="13576" width="14.77734375" style="30" bestFit="1" customWidth="1"/>
    <col min="13577" max="13824" width="8.77734375" style="30"/>
    <col min="13825" max="13825" width="5.21875" style="30" bestFit="1" customWidth="1"/>
    <col min="13826" max="13826" width="20.44140625" style="30" customWidth="1"/>
    <col min="13827" max="13827" width="5.21875" style="30" bestFit="1" customWidth="1"/>
    <col min="13828" max="13828" width="4.77734375" style="30" bestFit="1" customWidth="1"/>
    <col min="13829" max="13830" width="15.109375" style="30" bestFit="1" customWidth="1"/>
    <col min="13831" max="13831" width="13.21875" style="30" bestFit="1" customWidth="1"/>
    <col min="13832" max="13832" width="14.77734375" style="30" bestFit="1" customWidth="1"/>
    <col min="13833" max="14080" width="8.77734375" style="30"/>
    <col min="14081" max="14081" width="5.21875" style="30" bestFit="1" customWidth="1"/>
    <col min="14082" max="14082" width="20.44140625" style="30" customWidth="1"/>
    <col min="14083" max="14083" width="5.21875" style="30" bestFit="1" customWidth="1"/>
    <col min="14084" max="14084" width="4.77734375" style="30" bestFit="1" customWidth="1"/>
    <col min="14085" max="14086" width="15.109375" style="30" bestFit="1" customWidth="1"/>
    <col min="14087" max="14087" width="13.21875" style="30" bestFit="1" customWidth="1"/>
    <col min="14088" max="14088" width="14.77734375" style="30" bestFit="1" customWidth="1"/>
    <col min="14089" max="14336" width="8.77734375" style="30"/>
    <col min="14337" max="14337" width="5.21875" style="30" bestFit="1" customWidth="1"/>
    <col min="14338" max="14338" width="20.44140625" style="30" customWidth="1"/>
    <col min="14339" max="14339" width="5.21875" style="30" bestFit="1" customWidth="1"/>
    <col min="14340" max="14340" width="4.77734375" style="30" bestFit="1" customWidth="1"/>
    <col min="14341" max="14342" width="15.109375" style="30" bestFit="1" customWidth="1"/>
    <col min="14343" max="14343" width="13.21875" style="30" bestFit="1" customWidth="1"/>
    <col min="14344" max="14344" width="14.77734375" style="30" bestFit="1" customWidth="1"/>
    <col min="14345" max="14592" width="8.77734375" style="30"/>
    <col min="14593" max="14593" width="5.21875" style="30" bestFit="1" customWidth="1"/>
    <col min="14594" max="14594" width="20.44140625" style="30" customWidth="1"/>
    <col min="14595" max="14595" width="5.21875" style="30" bestFit="1" customWidth="1"/>
    <col min="14596" max="14596" width="4.77734375" style="30" bestFit="1" customWidth="1"/>
    <col min="14597" max="14598" width="15.109375" style="30" bestFit="1" customWidth="1"/>
    <col min="14599" max="14599" width="13.21875" style="30" bestFit="1" customWidth="1"/>
    <col min="14600" max="14600" width="14.77734375" style="30" bestFit="1" customWidth="1"/>
    <col min="14601" max="14848" width="8.77734375" style="30"/>
    <col min="14849" max="14849" width="5.21875" style="30" bestFit="1" customWidth="1"/>
    <col min="14850" max="14850" width="20.44140625" style="30" customWidth="1"/>
    <col min="14851" max="14851" width="5.21875" style="30" bestFit="1" customWidth="1"/>
    <col min="14852" max="14852" width="4.77734375" style="30" bestFit="1" customWidth="1"/>
    <col min="14853" max="14854" width="15.109375" style="30" bestFit="1" customWidth="1"/>
    <col min="14855" max="14855" width="13.21875" style="30" bestFit="1" customWidth="1"/>
    <col min="14856" max="14856" width="14.77734375" style="30" bestFit="1" customWidth="1"/>
    <col min="14857" max="15104" width="8.77734375" style="30"/>
    <col min="15105" max="15105" width="5.21875" style="30" bestFit="1" customWidth="1"/>
    <col min="15106" max="15106" width="20.44140625" style="30" customWidth="1"/>
    <col min="15107" max="15107" width="5.21875" style="30" bestFit="1" customWidth="1"/>
    <col min="15108" max="15108" width="4.77734375" style="30" bestFit="1" customWidth="1"/>
    <col min="15109" max="15110" width="15.109375" style="30" bestFit="1" customWidth="1"/>
    <col min="15111" max="15111" width="13.21875" style="30" bestFit="1" customWidth="1"/>
    <col min="15112" max="15112" width="14.77734375" style="30" bestFit="1" customWidth="1"/>
    <col min="15113" max="15360" width="8.77734375" style="30"/>
    <col min="15361" max="15361" width="5.21875" style="30" bestFit="1" customWidth="1"/>
    <col min="15362" max="15362" width="20.44140625" style="30" customWidth="1"/>
    <col min="15363" max="15363" width="5.21875" style="30" bestFit="1" customWidth="1"/>
    <col min="15364" max="15364" width="4.77734375" style="30" bestFit="1" customWidth="1"/>
    <col min="15365" max="15366" width="15.109375" style="30" bestFit="1" customWidth="1"/>
    <col min="15367" max="15367" width="13.21875" style="30" bestFit="1" customWidth="1"/>
    <col min="15368" max="15368" width="14.77734375" style="30" bestFit="1" customWidth="1"/>
    <col min="15369" max="15616" width="8.77734375" style="30"/>
    <col min="15617" max="15617" width="5.21875" style="30" bestFit="1" customWidth="1"/>
    <col min="15618" max="15618" width="20.44140625" style="30" customWidth="1"/>
    <col min="15619" max="15619" width="5.21875" style="30" bestFit="1" customWidth="1"/>
    <col min="15620" max="15620" width="4.77734375" style="30" bestFit="1" customWidth="1"/>
    <col min="15621" max="15622" width="15.109375" style="30" bestFit="1" customWidth="1"/>
    <col min="15623" max="15623" width="13.21875" style="30" bestFit="1" customWidth="1"/>
    <col min="15624" max="15624" width="14.77734375" style="30" bestFit="1" customWidth="1"/>
    <col min="15625" max="15872" width="8.77734375" style="30"/>
    <col min="15873" max="15873" width="5.21875" style="30" bestFit="1" customWidth="1"/>
    <col min="15874" max="15874" width="20.44140625" style="30" customWidth="1"/>
    <col min="15875" max="15875" width="5.21875" style="30" bestFit="1" customWidth="1"/>
    <col min="15876" max="15876" width="4.77734375" style="30" bestFit="1" customWidth="1"/>
    <col min="15877" max="15878" width="15.109375" style="30" bestFit="1" customWidth="1"/>
    <col min="15879" max="15879" width="13.21875" style="30" bestFit="1" customWidth="1"/>
    <col min="15880" max="15880" width="14.77734375" style="30" bestFit="1" customWidth="1"/>
    <col min="15881" max="16128" width="8.77734375" style="30"/>
    <col min="16129" max="16129" width="5.21875" style="30" bestFit="1" customWidth="1"/>
    <col min="16130" max="16130" width="20.44140625" style="30" customWidth="1"/>
    <col min="16131" max="16131" width="5.21875" style="30" bestFit="1" customWidth="1"/>
    <col min="16132" max="16132" width="4.77734375" style="30" bestFit="1" customWidth="1"/>
    <col min="16133" max="16134" width="15.109375" style="30" bestFit="1" customWidth="1"/>
    <col min="16135" max="16135" width="13.21875" style="30" bestFit="1" customWidth="1"/>
    <col min="16136" max="16136" width="14.77734375" style="30" bestFit="1" customWidth="1"/>
    <col min="16137" max="16384" width="8.77734375" style="30"/>
  </cols>
  <sheetData>
    <row r="1" spans="1:8" s="2" customFormat="1" ht="15.6">
      <c r="A1" s="166" t="s">
        <v>2</v>
      </c>
      <c r="B1" s="166"/>
      <c r="C1" s="166"/>
      <c r="D1" s="166"/>
      <c r="E1" s="166"/>
      <c r="F1" s="166"/>
      <c r="G1" s="166"/>
      <c r="H1" s="166"/>
    </row>
    <row r="2" spans="1:8" s="2" customFormat="1" ht="15.6">
      <c r="A2" s="167" t="s">
        <v>566</v>
      </c>
      <c r="B2" s="167"/>
      <c r="C2" s="167"/>
      <c r="D2" s="167"/>
      <c r="E2" s="167"/>
      <c r="F2" s="167"/>
      <c r="G2" s="167"/>
      <c r="H2" s="167"/>
    </row>
    <row r="3" spans="1:8" s="2" customFormat="1" ht="15.6">
      <c r="A3" s="167" t="s">
        <v>568</v>
      </c>
      <c r="B3" s="167"/>
      <c r="C3" s="167"/>
      <c r="D3" s="167"/>
      <c r="E3" s="167"/>
      <c r="F3" s="167"/>
      <c r="G3" s="167"/>
      <c r="H3" s="167"/>
    </row>
    <row r="4" spans="1:8" s="2" customFormat="1" ht="15.6">
      <c r="A4" s="168" t="s">
        <v>582</v>
      </c>
      <c r="B4" s="168"/>
      <c r="C4" s="168"/>
      <c r="D4" s="168"/>
      <c r="E4" s="168"/>
      <c r="F4" s="168"/>
      <c r="G4" s="168"/>
      <c r="H4" s="168"/>
    </row>
    <row r="5" spans="1:8">
      <c r="A5" s="54" t="s">
        <v>4</v>
      </c>
      <c r="B5" s="55" t="s">
        <v>5</v>
      </c>
      <c r="C5" s="69"/>
      <c r="D5" s="69"/>
      <c r="E5" s="70" t="s">
        <v>22</v>
      </c>
      <c r="F5" s="70" t="s">
        <v>117</v>
      </c>
      <c r="G5" s="179" t="s">
        <v>25</v>
      </c>
      <c r="H5" s="179" t="s">
        <v>25</v>
      </c>
    </row>
    <row r="6" spans="1:8">
      <c r="A6" s="54"/>
      <c r="B6" s="56"/>
      <c r="C6" s="69" t="s">
        <v>22</v>
      </c>
      <c r="D6" s="69" t="s">
        <v>118</v>
      </c>
      <c r="E6" s="70" t="s">
        <v>98</v>
      </c>
      <c r="F6" s="70" t="s">
        <v>99</v>
      </c>
      <c r="G6" s="179" t="s">
        <v>98</v>
      </c>
      <c r="H6" s="179" t="s">
        <v>99</v>
      </c>
    </row>
    <row r="7" spans="1:8" ht="24">
      <c r="A7" s="57">
        <v>2</v>
      </c>
      <c r="B7" s="58" t="s">
        <v>119</v>
      </c>
      <c r="C7" s="71"/>
      <c r="D7" s="71"/>
    </row>
    <row r="8" spans="1:8" ht="45.6">
      <c r="A8" s="59">
        <v>2.1</v>
      </c>
      <c r="B8" s="60" t="s">
        <v>120</v>
      </c>
      <c r="C8" s="73" t="s">
        <v>121</v>
      </c>
      <c r="D8" s="73">
        <v>1</v>
      </c>
      <c r="G8" s="177">
        <f>+E8*D8</f>
        <v>0</v>
      </c>
      <c r="H8" s="177">
        <f>+F8*D8</f>
        <v>0</v>
      </c>
    </row>
    <row r="9" spans="1:8">
      <c r="A9" s="59"/>
      <c r="B9" s="60"/>
      <c r="C9" s="73"/>
      <c r="D9" s="73"/>
    </row>
    <row r="10" spans="1:8" ht="91.2">
      <c r="A10" s="59">
        <v>2.2000000000000002</v>
      </c>
      <c r="B10" s="60" t="s">
        <v>122</v>
      </c>
      <c r="C10" s="73" t="s">
        <v>121</v>
      </c>
      <c r="D10" s="73">
        <v>1</v>
      </c>
      <c r="G10" s="177">
        <f>+E10*D10</f>
        <v>0</v>
      </c>
      <c r="H10" s="177">
        <f>+F10*D10</f>
        <v>0</v>
      </c>
    </row>
    <row r="11" spans="1:8" ht="22.8">
      <c r="A11" s="59" t="s">
        <v>123</v>
      </c>
      <c r="B11" s="60" t="s">
        <v>124</v>
      </c>
      <c r="C11" s="73"/>
      <c r="D11" s="73"/>
    </row>
    <row r="12" spans="1:8" ht="34.200000000000003">
      <c r="A12" s="59" t="s">
        <v>125</v>
      </c>
      <c r="B12" s="60" t="s">
        <v>126</v>
      </c>
      <c r="C12" s="73"/>
      <c r="D12" s="73"/>
    </row>
    <row r="13" spans="1:8" ht="45.6">
      <c r="A13" s="59" t="s">
        <v>127</v>
      </c>
      <c r="B13" s="60" t="s">
        <v>128</v>
      </c>
      <c r="C13" s="73"/>
      <c r="D13" s="73"/>
    </row>
    <row r="14" spans="1:8" ht="22.8">
      <c r="A14" s="59" t="s">
        <v>129</v>
      </c>
      <c r="B14" s="60" t="s">
        <v>130</v>
      </c>
      <c r="C14" s="73"/>
      <c r="D14" s="73"/>
    </row>
    <row r="15" spans="1:8" ht="22.8">
      <c r="A15" s="59" t="s">
        <v>131</v>
      </c>
      <c r="B15" s="60" t="s">
        <v>132</v>
      </c>
      <c r="C15" s="73"/>
      <c r="D15" s="73"/>
    </row>
    <row r="16" spans="1:8" s="37" customFormat="1" ht="34.200000000000003">
      <c r="A16" s="59" t="s">
        <v>133</v>
      </c>
      <c r="B16" s="60" t="s">
        <v>134</v>
      </c>
      <c r="C16" s="73"/>
      <c r="D16" s="73"/>
      <c r="E16" s="72"/>
      <c r="F16" s="72"/>
      <c r="G16" s="177"/>
      <c r="H16" s="177"/>
    </row>
    <row r="17" spans="1:8" s="37" customFormat="1" ht="22.8">
      <c r="A17" s="59" t="s">
        <v>135</v>
      </c>
      <c r="B17" s="60" t="s">
        <v>136</v>
      </c>
      <c r="C17" s="73"/>
      <c r="D17" s="73"/>
      <c r="E17" s="72"/>
      <c r="F17" s="72"/>
      <c r="G17" s="177"/>
      <c r="H17" s="177"/>
    </row>
    <row r="18" spans="1:8" s="37" customFormat="1" ht="22.8">
      <c r="A18" s="59" t="s">
        <v>137</v>
      </c>
      <c r="B18" s="60" t="s">
        <v>138</v>
      </c>
      <c r="C18" s="73"/>
      <c r="D18" s="73"/>
      <c r="E18" s="72"/>
      <c r="F18" s="72"/>
      <c r="G18" s="177"/>
      <c r="H18" s="177"/>
    </row>
    <row r="19" spans="1:8" s="37" customFormat="1">
      <c r="A19" s="59" t="s">
        <v>139</v>
      </c>
      <c r="B19" s="60" t="s">
        <v>140</v>
      </c>
      <c r="C19" s="73"/>
      <c r="D19" s="73"/>
      <c r="E19" s="72"/>
      <c r="F19" s="72"/>
      <c r="G19" s="177"/>
      <c r="H19" s="177"/>
    </row>
    <row r="20" spans="1:8" s="37" customFormat="1" ht="22.8">
      <c r="A20" s="59" t="s">
        <v>141</v>
      </c>
      <c r="B20" s="60" t="s">
        <v>142</v>
      </c>
      <c r="C20" s="73"/>
      <c r="D20" s="73"/>
      <c r="E20" s="72"/>
      <c r="F20" s="72"/>
      <c r="G20" s="177"/>
      <c r="H20" s="177"/>
    </row>
    <row r="21" spans="1:8" s="37" customFormat="1">
      <c r="A21" s="59" t="s">
        <v>143</v>
      </c>
      <c r="B21" s="60" t="s">
        <v>144</v>
      </c>
      <c r="C21" s="73"/>
      <c r="D21" s="73"/>
      <c r="E21" s="72"/>
      <c r="F21" s="72"/>
      <c r="G21" s="177"/>
      <c r="H21" s="177"/>
    </row>
    <row r="22" spans="1:8" s="37" customFormat="1">
      <c r="A22" s="59" t="s">
        <v>145</v>
      </c>
      <c r="B22" s="60" t="s">
        <v>146</v>
      </c>
      <c r="C22" s="73"/>
      <c r="D22" s="73"/>
      <c r="E22" s="72"/>
      <c r="F22" s="72"/>
      <c r="G22" s="177"/>
      <c r="H22" s="177"/>
    </row>
    <row r="23" spans="1:8" s="37" customFormat="1" ht="22.8">
      <c r="A23" s="59" t="s">
        <v>147</v>
      </c>
      <c r="B23" s="60" t="s">
        <v>148</v>
      </c>
      <c r="C23" s="73"/>
      <c r="D23" s="73"/>
      <c r="E23" s="72"/>
      <c r="F23" s="72"/>
      <c r="G23" s="177"/>
      <c r="H23" s="177"/>
    </row>
    <row r="24" spans="1:8" s="37" customFormat="1" ht="34.200000000000003">
      <c r="A24" s="59" t="s">
        <v>149</v>
      </c>
      <c r="B24" s="60" t="s">
        <v>150</v>
      </c>
      <c r="C24" s="73"/>
      <c r="D24" s="73"/>
      <c r="E24" s="72"/>
      <c r="F24" s="72"/>
      <c r="G24" s="177"/>
      <c r="H24" s="177"/>
    </row>
    <row r="25" spans="1:8" s="37" customFormat="1">
      <c r="A25" s="59" t="s">
        <v>151</v>
      </c>
      <c r="B25" s="60" t="s">
        <v>152</v>
      </c>
      <c r="C25" s="73"/>
      <c r="D25" s="73"/>
      <c r="E25" s="72"/>
      <c r="F25" s="72"/>
      <c r="G25" s="177"/>
      <c r="H25" s="177"/>
    </row>
    <row r="26" spans="1:8" s="37" customFormat="1">
      <c r="A26" s="59"/>
      <c r="B26" s="60"/>
      <c r="C26" s="73"/>
      <c r="D26" s="73"/>
      <c r="E26" s="72"/>
      <c r="F26" s="72"/>
      <c r="G26" s="177"/>
      <c r="H26" s="177"/>
    </row>
    <row r="27" spans="1:8" s="40" customFormat="1" ht="72">
      <c r="A27" s="57">
        <v>2.2999999999999998</v>
      </c>
      <c r="B27" s="58" t="s">
        <v>153</v>
      </c>
      <c r="C27" s="71"/>
      <c r="D27" s="71"/>
      <c r="E27" s="74"/>
      <c r="F27" s="74"/>
      <c r="G27" s="178"/>
      <c r="H27" s="178"/>
    </row>
    <row r="28" spans="1:8" s="37" customFormat="1" ht="22.8">
      <c r="A28" s="59" t="s">
        <v>123</v>
      </c>
      <c r="B28" s="60" t="s">
        <v>154</v>
      </c>
      <c r="C28" s="73" t="s">
        <v>147</v>
      </c>
      <c r="D28" s="73">
        <v>60</v>
      </c>
      <c r="E28" s="72"/>
      <c r="F28" s="72"/>
      <c r="G28" s="177">
        <f t="shared" ref="G28:G34" si="0">+E28*D28</f>
        <v>0</v>
      </c>
      <c r="H28" s="177">
        <f t="shared" ref="H28:H34" si="1">+F28*D28</f>
        <v>0</v>
      </c>
    </row>
    <row r="29" spans="1:8" s="37" customFormat="1" ht="22.8">
      <c r="A29" s="59" t="s">
        <v>125</v>
      </c>
      <c r="B29" s="60" t="s">
        <v>155</v>
      </c>
      <c r="C29" s="73" t="s">
        <v>147</v>
      </c>
      <c r="D29" s="73">
        <v>60</v>
      </c>
      <c r="E29" s="72"/>
      <c r="F29" s="72"/>
      <c r="G29" s="177">
        <f t="shared" si="0"/>
        <v>0</v>
      </c>
      <c r="H29" s="177">
        <f t="shared" si="1"/>
        <v>0</v>
      </c>
    </row>
    <row r="30" spans="1:8" s="37" customFormat="1">
      <c r="A30" s="59" t="s">
        <v>127</v>
      </c>
      <c r="B30" s="60" t="s">
        <v>156</v>
      </c>
      <c r="C30" s="73" t="s">
        <v>147</v>
      </c>
      <c r="D30" s="73">
        <v>20</v>
      </c>
      <c r="E30" s="72"/>
      <c r="F30" s="72"/>
      <c r="G30" s="177">
        <f t="shared" si="0"/>
        <v>0</v>
      </c>
      <c r="H30" s="177">
        <f t="shared" si="1"/>
        <v>0</v>
      </c>
    </row>
    <row r="31" spans="1:8" ht="22.8">
      <c r="A31" s="59" t="s">
        <v>129</v>
      </c>
      <c r="B31" s="60" t="s">
        <v>157</v>
      </c>
      <c r="C31" s="73" t="s">
        <v>147</v>
      </c>
      <c r="D31" s="73">
        <v>350</v>
      </c>
      <c r="G31" s="177">
        <f t="shared" si="0"/>
        <v>0</v>
      </c>
      <c r="H31" s="177">
        <f t="shared" si="1"/>
        <v>0</v>
      </c>
    </row>
    <row r="32" spans="1:8" ht="22.8">
      <c r="A32" s="59" t="s">
        <v>131</v>
      </c>
      <c r="B32" s="60" t="s">
        <v>158</v>
      </c>
      <c r="C32" s="73" t="s">
        <v>147</v>
      </c>
      <c r="D32" s="73">
        <v>420</v>
      </c>
      <c r="G32" s="177">
        <f t="shared" si="0"/>
        <v>0</v>
      </c>
      <c r="H32" s="177">
        <f t="shared" si="1"/>
        <v>0</v>
      </c>
    </row>
    <row r="33" spans="1:8" ht="22.8">
      <c r="A33" s="59" t="s">
        <v>131</v>
      </c>
      <c r="B33" s="60" t="s">
        <v>159</v>
      </c>
      <c r="C33" s="73" t="s">
        <v>147</v>
      </c>
      <c r="D33" s="73">
        <f>160+10</f>
        <v>170</v>
      </c>
      <c r="G33" s="177">
        <f t="shared" si="0"/>
        <v>0</v>
      </c>
      <c r="H33" s="177">
        <f t="shared" si="1"/>
        <v>0</v>
      </c>
    </row>
    <row r="34" spans="1:8" ht="22.8">
      <c r="A34" s="59" t="s">
        <v>133</v>
      </c>
      <c r="B34" s="60" t="s">
        <v>160</v>
      </c>
      <c r="C34" s="73" t="s">
        <v>147</v>
      </c>
      <c r="D34" s="73">
        <v>120</v>
      </c>
      <c r="G34" s="177">
        <f t="shared" si="0"/>
        <v>0</v>
      </c>
      <c r="H34" s="177">
        <f t="shared" si="1"/>
        <v>0</v>
      </c>
    </row>
    <row r="35" spans="1:8">
      <c r="A35" s="59"/>
      <c r="B35" s="60" t="s">
        <v>161</v>
      </c>
      <c r="C35" s="73"/>
      <c r="D35" s="73"/>
    </row>
    <row r="36" spans="1:8" ht="79.8">
      <c r="A36" s="59">
        <v>3.4</v>
      </c>
      <c r="B36" s="60" t="s">
        <v>162</v>
      </c>
      <c r="C36" s="73"/>
      <c r="D36" s="73"/>
    </row>
    <row r="37" spans="1:8" ht="22.8">
      <c r="A37" s="59" t="s">
        <v>123</v>
      </c>
      <c r="B37" s="60" t="s">
        <v>154</v>
      </c>
      <c r="C37" s="73" t="s">
        <v>121</v>
      </c>
      <c r="D37" s="73">
        <v>2</v>
      </c>
      <c r="G37" s="177">
        <f t="shared" ref="G37:G43" si="2">+E37*D37</f>
        <v>0</v>
      </c>
      <c r="H37" s="177">
        <f t="shared" ref="H37:H43" si="3">+F37*D37</f>
        <v>0</v>
      </c>
    </row>
    <row r="38" spans="1:8" ht="22.8">
      <c r="A38" s="59" t="s">
        <v>125</v>
      </c>
      <c r="B38" s="60" t="s">
        <v>155</v>
      </c>
      <c r="C38" s="73" t="s">
        <v>121</v>
      </c>
      <c r="D38" s="73">
        <v>2</v>
      </c>
      <c r="G38" s="177">
        <f t="shared" si="2"/>
        <v>0</v>
      </c>
      <c r="H38" s="177">
        <f t="shared" si="3"/>
        <v>0</v>
      </c>
    </row>
    <row r="39" spans="1:8">
      <c r="A39" s="59" t="s">
        <v>127</v>
      </c>
      <c r="B39" s="60" t="s">
        <v>156</v>
      </c>
      <c r="C39" s="73" t="s">
        <v>121</v>
      </c>
      <c r="D39" s="73">
        <v>2</v>
      </c>
      <c r="G39" s="177">
        <f t="shared" si="2"/>
        <v>0</v>
      </c>
      <c r="H39" s="177">
        <f t="shared" si="3"/>
        <v>0</v>
      </c>
    </row>
    <row r="40" spans="1:8" ht="22.8">
      <c r="A40" s="59" t="s">
        <v>129</v>
      </c>
      <c r="B40" s="60" t="s">
        <v>157</v>
      </c>
      <c r="C40" s="73" t="s">
        <v>121</v>
      </c>
      <c r="D40" s="73">
        <v>12</v>
      </c>
      <c r="G40" s="177">
        <f t="shared" si="2"/>
        <v>0</v>
      </c>
      <c r="H40" s="177">
        <f t="shared" si="3"/>
        <v>0</v>
      </c>
    </row>
    <row r="41" spans="1:8" ht="22.8">
      <c r="A41" s="59" t="s">
        <v>131</v>
      </c>
      <c r="B41" s="60" t="s">
        <v>158</v>
      </c>
      <c r="C41" s="73" t="s">
        <v>121</v>
      </c>
      <c r="D41" s="73">
        <v>12</v>
      </c>
      <c r="G41" s="177">
        <f t="shared" si="2"/>
        <v>0</v>
      </c>
      <c r="H41" s="177">
        <f t="shared" si="3"/>
        <v>0</v>
      </c>
    </row>
    <row r="42" spans="1:8" ht="22.8">
      <c r="A42" s="59" t="s">
        <v>131</v>
      </c>
      <c r="B42" s="60" t="s">
        <v>159</v>
      </c>
      <c r="C42" s="73" t="s">
        <v>121</v>
      </c>
      <c r="D42" s="73">
        <v>8</v>
      </c>
      <c r="G42" s="177">
        <f t="shared" si="2"/>
        <v>0</v>
      </c>
      <c r="H42" s="177">
        <f t="shared" si="3"/>
        <v>0</v>
      </c>
    </row>
    <row r="43" spans="1:8" ht="22.8">
      <c r="A43" s="59" t="s">
        <v>133</v>
      </c>
      <c r="B43" s="60" t="s">
        <v>160</v>
      </c>
      <c r="C43" s="73" t="s">
        <v>121</v>
      </c>
      <c r="D43" s="73">
        <v>10</v>
      </c>
      <c r="G43" s="177">
        <f t="shared" si="2"/>
        <v>0</v>
      </c>
      <c r="H43" s="177">
        <f t="shared" si="3"/>
        <v>0</v>
      </c>
    </row>
    <row r="44" spans="1:8">
      <c r="A44" s="59"/>
      <c r="B44" s="60"/>
      <c r="C44" s="73"/>
      <c r="D44" s="73"/>
    </row>
    <row r="45" spans="1:8" s="37" customFormat="1">
      <c r="A45" s="59">
        <v>3.5</v>
      </c>
      <c r="B45" s="60" t="s">
        <v>163</v>
      </c>
      <c r="C45" s="73"/>
      <c r="D45" s="73"/>
      <c r="E45" s="72"/>
      <c r="F45" s="72"/>
      <c r="G45" s="177"/>
      <c r="H45" s="177"/>
    </row>
    <row r="46" spans="1:8" s="37" customFormat="1">
      <c r="A46" s="59" t="s">
        <v>123</v>
      </c>
      <c r="B46" s="60" t="s">
        <v>164</v>
      </c>
      <c r="C46" s="73" t="s">
        <v>565</v>
      </c>
      <c r="D46" s="73">
        <v>100</v>
      </c>
      <c r="E46" s="72"/>
      <c r="F46" s="75"/>
      <c r="G46" s="177">
        <f>+E46*D46</f>
        <v>0</v>
      </c>
      <c r="H46" s="177">
        <f>+F46*D46</f>
        <v>0</v>
      </c>
    </row>
    <row r="47" spans="1:8" s="37" customFormat="1">
      <c r="A47" s="59" t="s">
        <v>125</v>
      </c>
      <c r="B47" s="60" t="s">
        <v>165</v>
      </c>
      <c r="C47" s="73" t="s">
        <v>565</v>
      </c>
      <c r="D47" s="73">
        <v>52</v>
      </c>
      <c r="E47" s="72"/>
      <c r="F47" s="75"/>
      <c r="G47" s="177">
        <f>+E47*D47</f>
        <v>0</v>
      </c>
      <c r="H47" s="177">
        <f>+F47*D47</f>
        <v>0</v>
      </c>
    </row>
    <row r="48" spans="1:8" s="37" customFormat="1">
      <c r="A48" s="59" t="s">
        <v>127</v>
      </c>
      <c r="B48" s="60" t="s">
        <v>166</v>
      </c>
      <c r="C48" s="73" t="s">
        <v>565</v>
      </c>
      <c r="D48" s="73">
        <v>50</v>
      </c>
      <c r="E48" s="72"/>
      <c r="F48" s="75"/>
      <c r="G48" s="177">
        <f>+E48*D48</f>
        <v>0</v>
      </c>
      <c r="H48" s="177">
        <f>+F48*D48</f>
        <v>0</v>
      </c>
    </row>
    <row r="49" spans="1:8" s="37" customFormat="1">
      <c r="A49" s="59" t="s">
        <v>129</v>
      </c>
      <c r="B49" s="60" t="s">
        <v>167</v>
      </c>
      <c r="C49" s="73" t="s">
        <v>565</v>
      </c>
      <c r="D49" s="73">
        <v>202</v>
      </c>
      <c r="E49" s="72"/>
      <c r="F49" s="75"/>
      <c r="G49" s="177">
        <f>+E49*D49</f>
        <v>0</v>
      </c>
      <c r="H49" s="177">
        <f>+F49*D49</f>
        <v>0</v>
      </c>
    </row>
    <row r="50" spans="1:8" s="37" customFormat="1">
      <c r="A50" s="59"/>
      <c r="B50" s="60"/>
      <c r="C50" s="73"/>
      <c r="D50" s="73"/>
      <c r="E50" s="72"/>
      <c r="F50" s="72"/>
      <c r="G50" s="177"/>
      <c r="H50" s="177"/>
    </row>
    <row r="51" spans="1:8" s="37" customFormat="1" ht="45.6">
      <c r="A51" s="59">
        <v>3.6</v>
      </c>
      <c r="B51" s="60" t="s">
        <v>168</v>
      </c>
      <c r="C51" s="73" t="s">
        <v>121</v>
      </c>
      <c r="D51" s="73">
        <v>10</v>
      </c>
      <c r="E51" s="72"/>
      <c r="F51" s="72"/>
      <c r="G51" s="177">
        <f>+E51*D51</f>
        <v>0</v>
      </c>
      <c r="H51" s="177">
        <f>+F51*D51</f>
        <v>0</v>
      </c>
    </row>
    <row r="52" spans="1:8" s="37" customFormat="1">
      <c r="A52" s="59"/>
      <c r="B52" s="60"/>
      <c r="C52" s="73"/>
      <c r="D52" s="73"/>
      <c r="E52" s="72"/>
      <c r="F52" s="72"/>
      <c r="G52" s="177"/>
      <c r="H52" s="177"/>
    </row>
    <row r="53" spans="1:8" s="37" customFormat="1" ht="68.400000000000006">
      <c r="A53" s="59">
        <v>3.7</v>
      </c>
      <c r="B53" s="60" t="s">
        <v>169</v>
      </c>
      <c r="C53" s="73"/>
      <c r="D53" s="73"/>
      <c r="E53" s="72"/>
      <c r="F53" s="72"/>
      <c r="G53" s="177"/>
      <c r="H53" s="177"/>
    </row>
    <row r="54" spans="1:8" s="37" customFormat="1">
      <c r="A54" s="59" t="s">
        <v>123</v>
      </c>
      <c r="B54" s="60" t="s">
        <v>170</v>
      </c>
      <c r="C54" s="73" t="s">
        <v>147</v>
      </c>
      <c r="D54" s="73">
        <v>15</v>
      </c>
      <c r="E54" s="72"/>
      <c r="F54" s="72"/>
      <c r="G54" s="177">
        <f>+E54*D54</f>
        <v>0</v>
      </c>
      <c r="H54" s="177">
        <f>+F54*D54</f>
        <v>0</v>
      </c>
    </row>
    <row r="55" spans="1:8" s="37" customFormat="1">
      <c r="A55" s="59" t="s">
        <v>125</v>
      </c>
      <c r="B55" s="60" t="s">
        <v>171</v>
      </c>
      <c r="C55" s="73" t="s">
        <v>121</v>
      </c>
      <c r="D55" s="73">
        <v>2</v>
      </c>
      <c r="E55" s="72"/>
      <c r="F55" s="72"/>
      <c r="G55" s="177">
        <f>+E55*D55</f>
        <v>0</v>
      </c>
      <c r="H55" s="177">
        <f>+F55*D55</f>
        <v>0</v>
      </c>
    </row>
    <row r="56" spans="1:8" s="37" customFormat="1">
      <c r="A56" s="59" t="s">
        <v>127</v>
      </c>
      <c r="B56" s="60" t="s">
        <v>172</v>
      </c>
      <c r="C56" s="73" t="s">
        <v>121</v>
      </c>
      <c r="D56" s="73">
        <v>10</v>
      </c>
      <c r="E56" s="72"/>
      <c r="F56" s="72"/>
      <c r="G56" s="177">
        <f>+E56*D56</f>
        <v>0</v>
      </c>
      <c r="H56" s="177">
        <f>+F56*D56</f>
        <v>0</v>
      </c>
    </row>
    <row r="57" spans="1:8" s="37" customFormat="1" ht="22.8">
      <c r="A57" s="59" t="s">
        <v>127</v>
      </c>
      <c r="B57" s="60" t="s">
        <v>173</v>
      </c>
      <c r="C57" s="73" t="s">
        <v>147</v>
      </c>
      <c r="D57" s="73">
        <v>90</v>
      </c>
      <c r="E57" s="72"/>
      <c r="F57" s="72"/>
      <c r="G57" s="177">
        <f>+E57*D57</f>
        <v>0</v>
      </c>
      <c r="H57" s="177">
        <f>+F57*D57</f>
        <v>0</v>
      </c>
    </row>
    <row r="58" spans="1:8" s="37" customFormat="1">
      <c r="A58" s="59"/>
      <c r="B58" s="60"/>
      <c r="C58" s="73"/>
      <c r="D58" s="73"/>
      <c r="E58" s="72"/>
      <c r="F58" s="72"/>
      <c r="G58" s="177"/>
      <c r="H58" s="177"/>
    </row>
    <row r="59" spans="1:8" s="37" customFormat="1" ht="22.8">
      <c r="A59" s="59">
        <v>3.8</v>
      </c>
      <c r="B59" s="60" t="s">
        <v>174</v>
      </c>
      <c r="C59" s="73"/>
      <c r="D59" s="73"/>
      <c r="E59" s="72"/>
      <c r="F59" s="72"/>
      <c r="G59" s="177"/>
      <c r="H59" s="177"/>
    </row>
    <row r="60" spans="1:8" s="37" customFormat="1" ht="34.200000000000003">
      <c r="A60" s="59" t="s">
        <v>123</v>
      </c>
      <c r="B60" s="60" t="s">
        <v>175</v>
      </c>
      <c r="C60" s="73" t="s">
        <v>121</v>
      </c>
      <c r="D60" s="73">
        <v>18</v>
      </c>
      <c r="E60" s="72"/>
      <c r="F60" s="72"/>
      <c r="G60" s="177">
        <f>+E60*D60</f>
        <v>0</v>
      </c>
      <c r="H60" s="177">
        <f>+F60*D60</f>
        <v>0</v>
      </c>
    </row>
    <row r="61" spans="1:8" s="37" customFormat="1" ht="34.200000000000003">
      <c r="A61" s="59" t="s">
        <v>125</v>
      </c>
      <c r="B61" s="60" t="s">
        <v>176</v>
      </c>
      <c r="C61" s="73" t="s">
        <v>121</v>
      </c>
      <c r="D61" s="73">
        <v>18</v>
      </c>
      <c r="E61" s="72"/>
      <c r="F61" s="72"/>
      <c r="G61" s="177">
        <f>+E61*D61</f>
        <v>0</v>
      </c>
      <c r="H61" s="177">
        <f>+F61*D61</f>
        <v>0</v>
      </c>
    </row>
    <row r="62" spans="1:8" s="37" customFormat="1">
      <c r="A62" s="59"/>
      <c r="B62" s="60"/>
      <c r="C62" s="73"/>
      <c r="D62" s="73"/>
      <c r="E62" s="72"/>
      <c r="F62" s="72"/>
      <c r="G62" s="177"/>
      <c r="H62" s="177"/>
    </row>
    <row r="63" spans="1:8" ht="43.05" customHeight="1">
      <c r="A63" s="59">
        <v>3.9</v>
      </c>
      <c r="B63" s="60" t="s">
        <v>177</v>
      </c>
      <c r="C63" s="73" t="s">
        <v>121</v>
      </c>
      <c r="D63" s="73">
        <v>15</v>
      </c>
      <c r="G63" s="177">
        <f>+E63*D63</f>
        <v>0</v>
      </c>
      <c r="H63" s="177">
        <f>+F63*D63</f>
        <v>0</v>
      </c>
    </row>
    <row r="64" spans="1:8">
      <c r="A64" s="59"/>
      <c r="B64" s="60"/>
      <c r="C64" s="73"/>
      <c r="D64" s="73"/>
    </row>
    <row r="65" spans="1:8" s="37" customFormat="1" ht="24">
      <c r="A65" s="59"/>
      <c r="B65" s="58" t="s">
        <v>178</v>
      </c>
      <c r="C65" s="73"/>
      <c r="D65" s="73"/>
      <c r="E65" s="72"/>
      <c r="F65" s="72"/>
      <c r="G65" s="177"/>
      <c r="H65" s="177"/>
    </row>
    <row r="66" spans="1:8" s="37" customFormat="1">
      <c r="A66" s="59">
        <v>3.1</v>
      </c>
      <c r="B66" s="60" t="s">
        <v>179</v>
      </c>
      <c r="C66" s="73"/>
      <c r="D66" s="73"/>
      <c r="E66" s="72"/>
      <c r="F66" s="72"/>
      <c r="G66" s="177"/>
      <c r="H66" s="177"/>
    </row>
    <row r="67" spans="1:8" s="37" customFormat="1" ht="45.6">
      <c r="A67" s="59" t="s">
        <v>123</v>
      </c>
      <c r="B67" s="60" t="s">
        <v>180</v>
      </c>
      <c r="C67" s="73" t="s">
        <v>147</v>
      </c>
      <c r="D67" s="73">
        <v>80</v>
      </c>
      <c r="E67" s="72"/>
      <c r="F67" s="72"/>
      <c r="G67" s="177">
        <f>+E67*D67</f>
        <v>0</v>
      </c>
      <c r="H67" s="177">
        <f>+F67*D67</f>
        <v>0</v>
      </c>
    </row>
    <row r="68" spans="1:8" s="37" customFormat="1" ht="45.6">
      <c r="A68" s="59" t="s">
        <v>127</v>
      </c>
      <c r="B68" s="60" t="s">
        <v>181</v>
      </c>
      <c r="C68" s="73" t="s">
        <v>121</v>
      </c>
      <c r="D68" s="73">
        <v>16</v>
      </c>
      <c r="E68" s="72"/>
      <c r="F68" s="72"/>
      <c r="G68" s="177">
        <f>+E68*D68</f>
        <v>0</v>
      </c>
      <c r="H68" s="177">
        <f>+F68*D68</f>
        <v>0</v>
      </c>
    </row>
    <row r="69" spans="1:8" s="37" customFormat="1">
      <c r="A69" s="59">
        <v>3.11</v>
      </c>
      <c r="B69" s="60" t="s">
        <v>182</v>
      </c>
      <c r="C69" s="73"/>
      <c r="D69" s="73"/>
      <c r="E69" s="72"/>
      <c r="F69" s="72"/>
      <c r="G69" s="177"/>
      <c r="H69" s="177"/>
    </row>
    <row r="70" spans="1:8" s="37" customFormat="1" ht="22.8">
      <c r="A70" s="59" t="s">
        <v>123</v>
      </c>
      <c r="B70" s="60" t="s">
        <v>183</v>
      </c>
      <c r="C70" s="73" t="s">
        <v>121</v>
      </c>
      <c r="D70" s="73">
        <v>1</v>
      </c>
      <c r="E70" s="72"/>
      <c r="F70" s="72"/>
      <c r="G70" s="177">
        <f>+E70*D70</f>
        <v>0</v>
      </c>
      <c r="H70" s="177">
        <f>+F70*D70</f>
        <v>0</v>
      </c>
    </row>
    <row r="71" spans="1:8" s="37" customFormat="1">
      <c r="A71" s="59"/>
      <c r="B71" s="60"/>
      <c r="C71" s="73"/>
      <c r="D71" s="73"/>
      <c r="E71" s="72"/>
      <c r="F71" s="72"/>
      <c r="G71" s="177"/>
      <c r="H71" s="177"/>
    </row>
    <row r="72" spans="1:8" s="37" customFormat="1" ht="34.200000000000003">
      <c r="A72" s="59">
        <v>3.12</v>
      </c>
      <c r="B72" s="60" t="s">
        <v>184</v>
      </c>
      <c r="C72" s="73"/>
      <c r="D72" s="73"/>
      <c r="E72" s="72"/>
      <c r="F72" s="72"/>
      <c r="G72" s="177"/>
      <c r="H72" s="177"/>
    </row>
    <row r="73" spans="1:8" s="37" customFormat="1">
      <c r="A73" s="59" t="s">
        <v>123</v>
      </c>
      <c r="B73" s="60" t="s">
        <v>185</v>
      </c>
      <c r="C73" s="73" t="s">
        <v>147</v>
      </c>
      <c r="D73" s="73">
        <v>0</v>
      </c>
      <c r="E73" s="72"/>
      <c r="F73" s="72"/>
      <c r="G73" s="177">
        <f>+E73*D73</f>
        <v>0</v>
      </c>
      <c r="H73" s="177">
        <f>+F73*D73</f>
        <v>0</v>
      </c>
    </row>
    <row r="74" spans="1:8" s="37" customFormat="1">
      <c r="A74" s="59" t="s">
        <v>125</v>
      </c>
      <c r="B74" s="60" t="s">
        <v>186</v>
      </c>
      <c r="C74" s="73" t="s">
        <v>147</v>
      </c>
      <c r="D74" s="73">
        <v>100</v>
      </c>
      <c r="E74" s="72"/>
      <c r="F74" s="72"/>
      <c r="G74" s="177">
        <f>+E74*D74</f>
        <v>0</v>
      </c>
      <c r="H74" s="177">
        <f>+F74*D74</f>
        <v>0</v>
      </c>
    </row>
    <row r="75" spans="1:8" s="37" customFormat="1">
      <c r="A75" s="59" t="s">
        <v>127</v>
      </c>
      <c r="B75" s="60" t="s">
        <v>187</v>
      </c>
      <c r="C75" s="73" t="s">
        <v>147</v>
      </c>
      <c r="D75" s="73">
        <v>150</v>
      </c>
      <c r="E75" s="72"/>
      <c r="F75" s="72"/>
      <c r="G75" s="177">
        <f>+E75*D75</f>
        <v>0</v>
      </c>
      <c r="H75" s="177">
        <f>+F75*D75</f>
        <v>0</v>
      </c>
    </row>
    <row r="76" spans="1:8" s="37" customFormat="1">
      <c r="A76" s="59" t="s">
        <v>129</v>
      </c>
      <c r="B76" s="60" t="s">
        <v>188</v>
      </c>
      <c r="C76" s="73" t="s">
        <v>147</v>
      </c>
      <c r="D76" s="73">
        <v>40</v>
      </c>
      <c r="E76" s="72"/>
      <c r="F76" s="72"/>
      <c r="G76" s="177">
        <f>+E76*D76</f>
        <v>0</v>
      </c>
      <c r="H76" s="177">
        <f>+F76*D76</f>
        <v>0</v>
      </c>
    </row>
    <row r="77" spans="1:8" s="37" customFormat="1">
      <c r="A77" s="59"/>
      <c r="B77" s="60"/>
      <c r="C77" s="73"/>
      <c r="D77" s="73"/>
      <c r="E77" s="72"/>
      <c r="F77" s="72"/>
      <c r="G77" s="177"/>
      <c r="H77" s="177"/>
    </row>
    <row r="78" spans="1:8" s="37" customFormat="1" ht="34.200000000000003">
      <c r="A78" s="59">
        <v>3.13</v>
      </c>
      <c r="B78" s="60" t="s">
        <v>189</v>
      </c>
      <c r="C78" s="73"/>
      <c r="D78" s="73"/>
      <c r="E78" s="72"/>
      <c r="F78" s="72"/>
      <c r="G78" s="177"/>
      <c r="H78" s="177"/>
    </row>
    <row r="79" spans="1:8" s="37" customFormat="1">
      <c r="A79" s="59" t="s">
        <v>123</v>
      </c>
      <c r="B79" s="60" t="s">
        <v>185</v>
      </c>
      <c r="C79" s="73" t="s">
        <v>147</v>
      </c>
      <c r="D79" s="73">
        <v>0</v>
      </c>
      <c r="E79" s="72"/>
      <c r="F79" s="72"/>
      <c r="G79" s="177">
        <f>+E79*D79</f>
        <v>0</v>
      </c>
      <c r="H79" s="177">
        <f>+F79*D79</f>
        <v>0</v>
      </c>
    </row>
    <row r="80" spans="1:8" s="37" customFormat="1">
      <c r="A80" s="59" t="s">
        <v>125</v>
      </c>
      <c r="B80" s="60" t="s">
        <v>186</v>
      </c>
      <c r="C80" s="73" t="s">
        <v>147</v>
      </c>
      <c r="D80" s="73">
        <v>40</v>
      </c>
      <c r="E80" s="72"/>
      <c r="F80" s="72"/>
      <c r="G80" s="177">
        <f>+E80*D80</f>
        <v>0</v>
      </c>
      <c r="H80" s="177">
        <f>+F80*D80</f>
        <v>0</v>
      </c>
    </row>
    <row r="81" spans="1:8" s="37" customFormat="1">
      <c r="A81" s="59" t="s">
        <v>127</v>
      </c>
      <c r="B81" s="60" t="s">
        <v>187</v>
      </c>
      <c r="C81" s="73" t="s">
        <v>147</v>
      </c>
      <c r="D81" s="73">
        <v>50</v>
      </c>
      <c r="E81" s="72"/>
      <c r="F81" s="72"/>
      <c r="G81" s="177">
        <f>+E81*D81</f>
        <v>0</v>
      </c>
      <c r="H81" s="177">
        <f>+F81*D81</f>
        <v>0</v>
      </c>
    </row>
    <row r="82" spans="1:8" s="37" customFormat="1">
      <c r="A82" s="59" t="s">
        <v>129</v>
      </c>
      <c r="B82" s="60" t="s">
        <v>188</v>
      </c>
      <c r="C82" s="73" t="s">
        <v>147</v>
      </c>
      <c r="D82" s="73">
        <v>20</v>
      </c>
      <c r="E82" s="72"/>
      <c r="F82" s="72"/>
      <c r="G82" s="177">
        <f>+E82*D82</f>
        <v>0</v>
      </c>
      <c r="H82" s="177">
        <f>+F82*D82</f>
        <v>0</v>
      </c>
    </row>
    <row r="83" spans="1:8" s="37" customFormat="1">
      <c r="A83" s="59"/>
      <c r="B83" s="60"/>
      <c r="C83" s="73"/>
      <c r="D83" s="73"/>
      <c r="E83" s="72"/>
      <c r="F83" s="72"/>
      <c r="G83" s="177"/>
      <c r="H83" s="177"/>
    </row>
    <row r="84" spans="1:8" s="37" customFormat="1" ht="34.200000000000003">
      <c r="A84" s="59">
        <v>3.14</v>
      </c>
      <c r="B84" s="60" t="s">
        <v>190</v>
      </c>
      <c r="C84" s="73"/>
      <c r="D84" s="73"/>
      <c r="E84" s="72"/>
      <c r="F84" s="72"/>
      <c r="G84" s="177"/>
      <c r="H84" s="177"/>
    </row>
    <row r="85" spans="1:8" ht="34.200000000000003">
      <c r="A85" s="59" t="s">
        <v>123</v>
      </c>
      <c r="B85" s="60" t="s">
        <v>191</v>
      </c>
      <c r="C85" s="73" t="s">
        <v>121</v>
      </c>
      <c r="D85" s="73">
        <v>4</v>
      </c>
      <c r="G85" s="177">
        <f>+E85*D85</f>
        <v>0</v>
      </c>
      <c r="H85" s="177">
        <f>+F85*D85</f>
        <v>0</v>
      </c>
    </row>
    <row r="86" spans="1:8">
      <c r="A86" s="59"/>
      <c r="B86" s="60"/>
      <c r="C86" s="73"/>
      <c r="D86" s="73"/>
    </row>
    <row r="87" spans="1:8" ht="34.200000000000003">
      <c r="A87" s="59" t="s">
        <v>125</v>
      </c>
      <c r="B87" s="60" t="s">
        <v>192</v>
      </c>
      <c r="C87" s="73" t="s">
        <v>121</v>
      </c>
      <c r="D87" s="73">
        <v>2</v>
      </c>
      <c r="G87" s="177">
        <f>+E87*D87</f>
        <v>0</v>
      </c>
      <c r="H87" s="177">
        <f>+F87*D87</f>
        <v>0</v>
      </c>
    </row>
    <row r="88" spans="1:8">
      <c r="A88" s="59"/>
      <c r="B88" s="60"/>
      <c r="C88" s="73"/>
      <c r="D88" s="73"/>
    </row>
    <row r="89" spans="1:8" ht="34.200000000000003">
      <c r="A89" s="59" t="s">
        <v>127</v>
      </c>
      <c r="B89" s="60" t="s">
        <v>193</v>
      </c>
      <c r="C89" s="73" t="s">
        <v>121</v>
      </c>
      <c r="D89" s="73">
        <v>2</v>
      </c>
      <c r="G89" s="177">
        <f>+E89*D89</f>
        <v>0</v>
      </c>
      <c r="H89" s="177">
        <f>+F89*D89</f>
        <v>0</v>
      </c>
    </row>
    <row r="90" spans="1:8">
      <c r="A90" s="59"/>
      <c r="B90" s="60"/>
      <c r="C90" s="73"/>
      <c r="D90" s="73"/>
    </row>
    <row r="91" spans="1:8" ht="34.200000000000003">
      <c r="A91" s="59" t="s">
        <v>129</v>
      </c>
      <c r="B91" s="60" t="s">
        <v>194</v>
      </c>
      <c r="C91" s="73" t="s">
        <v>121</v>
      </c>
      <c r="D91" s="73">
        <v>3</v>
      </c>
      <c r="G91" s="177">
        <f>+E91*D91</f>
        <v>0</v>
      </c>
      <c r="H91" s="177">
        <f>+F91*D91</f>
        <v>0</v>
      </c>
    </row>
    <row r="92" spans="1:8">
      <c r="A92" s="59"/>
      <c r="B92" s="60"/>
      <c r="C92" s="73"/>
      <c r="D92" s="73"/>
    </row>
    <row r="93" spans="1:8" ht="45.6">
      <c r="A93" s="59">
        <v>3.16</v>
      </c>
      <c r="B93" s="60" t="s">
        <v>195</v>
      </c>
      <c r="C93" s="73" t="s">
        <v>121</v>
      </c>
      <c r="D93" s="73">
        <v>1</v>
      </c>
      <c r="G93" s="177">
        <f>+E93*D93</f>
        <v>0</v>
      </c>
      <c r="H93" s="177">
        <f>+F93*D93</f>
        <v>0</v>
      </c>
    </row>
    <row r="94" spans="1:8">
      <c r="A94" s="59"/>
      <c r="B94" s="60"/>
      <c r="C94" s="73"/>
      <c r="D94" s="73"/>
    </row>
    <row r="95" spans="1:8" ht="45.6">
      <c r="A95" s="59">
        <v>3.17</v>
      </c>
      <c r="B95" s="60" t="s">
        <v>196</v>
      </c>
      <c r="C95" s="73" t="s">
        <v>197</v>
      </c>
      <c r="D95" s="73">
        <v>1</v>
      </c>
      <c r="G95" s="177">
        <f>+E95*D95</f>
        <v>0</v>
      </c>
      <c r="H95" s="177">
        <f>+F95*D95</f>
        <v>0</v>
      </c>
    </row>
    <row r="96" spans="1:8">
      <c r="A96" s="59"/>
      <c r="B96" s="60"/>
      <c r="C96" s="73"/>
      <c r="D96" s="73"/>
    </row>
    <row r="97" spans="1:8" ht="79.8">
      <c r="A97" s="59">
        <v>3.18</v>
      </c>
      <c r="B97" s="60" t="s">
        <v>198</v>
      </c>
      <c r="C97" s="73" t="s">
        <v>197</v>
      </c>
      <c r="D97" s="73">
        <v>1</v>
      </c>
      <c r="G97" s="177">
        <f>+E97*D97</f>
        <v>0</v>
      </c>
      <c r="H97" s="177">
        <f>+F97*D97</f>
        <v>0</v>
      </c>
    </row>
    <row r="98" spans="1:8">
      <c r="A98" s="59"/>
      <c r="B98" s="60"/>
      <c r="C98" s="73"/>
      <c r="D98" s="73"/>
    </row>
    <row r="99" spans="1:8">
      <c r="A99" s="172" t="s">
        <v>199</v>
      </c>
      <c r="B99" s="172"/>
      <c r="C99" s="172"/>
      <c r="D99" s="172"/>
      <c r="E99" s="172"/>
      <c r="F99" s="172"/>
      <c r="G99" s="183">
        <f>SUM(G1:G98)</f>
        <v>0</v>
      </c>
      <c r="H99" s="183">
        <f>SUM(H1:H98)</f>
        <v>0</v>
      </c>
    </row>
  </sheetData>
  <mergeCells count="5">
    <mergeCell ref="A3:H3"/>
    <mergeCell ref="A4:H4"/>
    <mergeCell ref="A99:F99"/>
    <mergeCell ref="A1:H1"/>
    <mergeCell ref="A2:H2"/>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0BBE6-4457-47F5-8AB7-75FCFA45F276}">
  <dimension ref="A1:H102"/>
  <sheetViews>
    <sheetView showZeros="0" tabSelected="1" view="pageBreakPreview" zoomScaleNormal="100" zoomScaleSheetLayoutView="100" workbookViewId="0">
      <selection activeCell="D13" sqref="D13"/>
    </sheetView>
  </sheetViews>
  <sheetFormatPr defaultColWidth="8.77734375" defaultRowHeight="13.2"/>
  <cols>
    <col min="1" max="1" width="3.6640625" style="61" customWidth="1"/>
    <col min="2" max="2" width="22" style="62" customWidth="1"/>
    <col min="3" max="3" width="4.88671875" style="76" customWidth="1"/>
    <col min="4" max="4" width="6.44140625" style="76" customWidth="1"/>
    <col min="5" max="5" width="10.109375" style="72" customWidth="1"/>
    <col min="6" max="6" width="13.44140625" style="72" customWidth="1"/>
    <col min="7" max="8" width="12.88671875" style="177" customWidth="1"/>
    <col min="9" max="256" width="8.77734375" style="30"/>
    <col min="257" max="257" width="5.21875" style="30" bestFit="1" customWidth="1"/>
    <col min="258" max="258" width="20.44140625" style="30" customWidth="1"/>
    <col min="259" max="259" width="5" style="30" bestFit="1" customWidth="1"/>
    <col min="260" max="260" width="11.44140625" style="30" bestFit="1" customWidth="1"/>
    <col min="261" max="261" width="12.44140625" style="30" bestFit="1" customWidth="1"/>
    <col min="262" max="262" width="14.21875" style="30" bestFit="1" customWidth="1"/>
    <col min="263" max="263" width="12.44140625" style="30" bestFit="1" customWidth="1"/>
    <col min="264" max="264" width="14.21875" style="30" bestFit="1" customWidth="1"/>
    <col min="265" max="512" width="8.77734375" style="30"/>
    <col min="513" max="513" width="5.21875" style="30" bestFit="1" customWidth="1"/>
    <col min="514" max="514" width="20.44140625" style="30" customWidth="1"/>
    <col min="515" max="515" width="5" style="30" bestFit="1" customWidth="1"/>
    <col min="516" max="516" width="11.44140625" style="30" bestFit="1" customWidth="1"/>
    <col min="517" max="517" width="12.44140625" style="30" bestFit="1" customWidth="1"/>
    <col min="518" max="518" width="14.21875" style="30" bestFit="1" customWidth="1"/>
    <col min="519" max="519" width="12.44140625" style="30" bestFit="1" customWidth="1"/>
    <col min="520" max="520" width="14.21875" style="30" bestFit="1" customWidth="1"/>
    <col min="521" max="768" width="8.77734375" style="30"/>
    <col min="769" max="769" width="5.21875" style="30" bestFit="1" customWidth="1"/>
    <col min="770" max="770" width="20.44140625" style="30" customWidth="1"/>
    <col min="771" max="771" width="5" style="30" bestFit="1" customWidth="1"/>
    <col min="772" max="772" width="11.44140625" style="30" bestFit="1" customWidth="1"/>
    <col min="773" max="773" width="12.44140625" style="30" bestFit="1" customWidth="1"/>
    <col min="774" max="774" width="14.21875" style="30" bestFit="1" customWidth="1"/>
    <col min="775" max="775" width="12.44140625" style="30" bestFit="1" customWidth="1"/>
    <col min="776" max="776" width="14.21875" style="30" bestFit="1" customWidth="1"/>
    <col min="777" max="1024" width="8.77734375" style="30"/>
    <col min="1025" max="1025" width="5.21875" style="30" bestFit="1" customWidth="1"/>
    <col min="1026" max="1026" width="20.44140625" style="30" customWidth="1"/>
    <col min="1027" max="1027" width="5" style="30" bestFit="1" customWidth="1"/>
    <col min="1028" max="1028" width="11.44140625" style="30" bestFit="1" customWidth="1"/>
    <col min="1029" max="1029" width="12.44140625" style="30" bestFit="1" customWidth="1"/>
    <col min="1030" max="1030" width="14.21875" style="30" bestFit="1" customWidth="1"/>
    <col min="1031" max="1031" width="12.44140625" style="30" bestFit="1" customWidth="1"/>
    <col min="1032" max="1032" width="14.21875" style="30" bestFit="1" customWidth="1"/>
    <col min="1033" max="1280" width="8.77734375" style="30"/>
    <col min="1281" max="1281" width="5.21875" style="30" bestFit="1" customWidth="1"/>
    <col min="1282" max="1282" width="20.44140625" style="30" customWidth="1"/>
    <col min="1283" max="1283" width="5" style="30" bestFit="1" customWidth="1"/>
    <col min="1284" max="1284" width="11.44140625" style="30" bestFit="1" customWidth="1"/>
    <col min="1285" max="1285" width="12.44140625" style="30" bestFit="1" customWidth="1"/>
    <col min="1286" max="1286" width="14.21875" style="30" bestFit="1" customWidth="1"/>
    <col min="1287" max="1287" width="12.44140625" style="30" bestFit="1" customWidth="1"/>
    <col min="1288" max="1288" width="14.21875" style="30" bestFit="1" customWidth="1"/>
    <col min="1289" max="1536" width="8.77734375" style="30"/>
    <col min="1537" max="1537" width="5.21875" style="30" bestFit="1" customWidth="1"/>
    <col min="1538" max="1538" width="20.44140625" style="30" customWidth="1"/>
    <col min="1539" max="1539" width="5" style="30" bestFit="1" customWidth="1"/>
    <col min="1540" max="1540" width="11.44140625" style="30" bestFit="1" customWidth="1"/>
    <col min="1541" max="1541" width="12.44140625" style="30" bestFit="1" customWidth="1"/>
    <col min="1542" max="1542" width="14.21875" style="30" bestFit="1" customWidth="1"/>
    <col min="1543" max="1543" width="12.44140625" style="30" bestFit="1" customWidth="1"/>
    <col min="1544" max="1544" width="14.21875" style="30" bestFit="1" customWidth="1"/>
    <col min="1545" max="1792" width="8.77734375" style="30"/>
    <col min="1793" max="1793" width="5.21875" style="30" bestFit="1" customWidth="1"/>
    <col min="1794" max="1794" width="20.44140625" style="30" customWidth="1"/>
    <col min="1795" max="1795" width="5" style="30" bestFit="1" customWidth="1"/>
    <col min="1796" max="1796" width="11.44140625" style="30" bestFit="1" customWidth="1"/>
    <col min="1797" max="1797" width="12.44140625" style="30" bestFit="1" customWidth="1"/>
    <col min="1798" max="1798" width="14.21875" style="30" bestFit="1" customWidth="1"/>
    <col min="1799" max="1799" width="12.44140625" style="30" bestFit="1" customWidth="1"/>
    <col min="1800" max="1800" width="14.21875" style="30" bestFit="1" customWidth="1"/>
    <col min="1801" max="2048" width="8.77734375" style="30"/>
    <col min="2049" max="2049" width="5.21875" style="30" bestFit="1" customWidth="1"/>
    <col min="2050" max="2050" width="20.44140625" style="30" customWidth="1"/>
    <col min="2051" max="2051" width="5" style="30" bestFit="1" customWidth="1"/>
    <col min="2052" max="2052" width="11.44140625" style="30" bestFit="1" customWidth="1"/>
    <col min="2053" max="2053" width="12.44140625" style="30" bestFit="1" customWidth="1"/>
    <col min="2054" max="2054" width="14.21875" style="30" bestFit="1" customWidth="1"/>
    <col min="2055" max="2055" width="12.44140625" style="30" bestFit="1" customWidth="1"/>
    <col min="2056" max="2056" width="14.21875" style="30" bestFit="1" customWidth="1"/>
    <col min="2057" max="2304" width="8.77734375" style="30"/>
    <col min="2305" max="2305" width="5.21875" style="30" bestFit="1" customWidth="1"/>
    <col min="2306" max="2306" width="20.44140625" style="30" customWidth="1"/>
    <col min="2307" max="2307" width="5" style="30" bestFit="1" customWidth="1"/>
    <col min="2308" max="2308" width="11.44140625" style="30" bestFit="1" customWidth="1"/>
    <col min="2309" max="2309" width="12.44140625" style="30" bestFit="1" customWidth="1"/>
    <col min="2310" max="2310" width="14.21875" style="30" bestFit="1" customWidth="1"/>
    <col min="2311" max="2311" width="12.44140625" style="30" bestFit="1" customWidth="1"/>
    <col min="2312" max="2312" width="14.21875" style="30" bestFit="1" customWidth="1"/>
    <col min="2313" max="2560" width="8.77734375" style="30"/>
    <col min="2561" max="2561" width="5.21875" style="30" bestFit="1" customWidth="1"/>
    <col min="2562" max="2562" width="20.44140625" style="30" customWidth="1"/>
    <col min="2563" max="2563" width="5" style="30" bestFit="1" customWidth="1"/>
    <col min="2564" max="2564" width="11.44140625" style="30" bestFit="1" customWidth="1"/>
    <col min="2565" max="2565" width="12.44140625" style="30" bestFit="1" customWidth="1"/>
    <col min="2566" max="2566" width="14.21875" style="30" bestFit="1" customWidth="1"/>
    <col min="2567" max="2567" width="12.44140625" style="30" bestFit="1" customWidth="1"/>
    <col min="2568" max="2568" width="14.21875" style="30" bestFit="1" customWidth="1"/>
    <col min="2569" max="2816" width="8.77734375" style="30"/>
    <col min="2817" max="2817" width="5.21875" style="30" bestFit="1" customWidth="1"/>
    <col min="2818" max="2818" width="20.44140625" style="30" customWidth="1"/>
    <col min="2819" max="2819" width="5" style="30" bestFit="1" customWidth="1"/>
    <col min="2820" max="2820" width="11.44140625" style="30" bestFit="1" customWidth="1"/>
    <col min="2821" max="2821" width="12.44140625" style="30" bestFit="1" customWidth="1"/>
    <col min="2822" max="2822" width="14.21875" style="30" bestFit="1" customWidth="1"/>
    <col min="2823" max="2823" width="12.44140625" style="30" bestFit="1" customWidth="1"/>
    <col min="2824" max="2824" width="14.21875" style="30" bestFit="1" customWidth="1"/>
    <col min="2825" max="3072" width="8.77734375" style="30"/>
    <col min="3073" max="3073" width="5.21875" style="30" bestFit="1" customWidth="1"/>
    <col min="3074" max="3074" width="20.44140625" style="30" customWidth="1"/>
    <col min="3075" max="3075" width="5" style="30" bestFit="1" customWidth="1"/>
    <col min="3076" max="3076" width="11.44140625" style="30" bestFit="1" customWidth="1"/>
    <col min="3077" max="3077" width="12.44140625" style="30" bestFit="1" customWidth="1"/>
    <col min="3078" max="3078" width="14.21875" style="30" bestFit="1" customWidth="1"/>
    <col min="3079" max="3079" width="12.44140625" style="30" bestFit="1" customWidth="1"/>
    <col min="3080" max="3080" width="14.21875" style="30" bestFit="1" customWidth="1"/>
    <col min="3081" max="3328" width="8.77734375" style="30"/>
    <col min="3329" max="3329" width="5.21875" style="30" bestFit="1" customWidth="1"/>
    <col min="3330" max="3330" width="20.44140625" style="30" customWidth="1"/>
    <col min="3331" max="3331" width="5" style="30" bestFit="1" customWidth="1"/>
    <col min="3332" max="3332" width="11.44140625" style="30" bestFit="1" customWidth="1"/>
    <col min="3333" max="3333" width="12.44140625" style="30" bestFit="1" customWidth="1"/>
    <col min="3334" max="3334" width="14.21875" style="30" bestFit="1" customWidth="1"/>
    <col min="3335" max="3335" width="12.44140625" style="30" bestFit="1" customWidth="1"/>
    <col min="3336" max="3336" width="14.21875" style="30" bestFit="1" customWidth="1"/>
    <col min="3337" max="3584" width="8.77734375" style="30"/>
    <col min="3585" max="3585" width="5.21875" style="30" bestFit="1" customWidth="1"/>
    <col min="3586" max="3586" width="20.44140625" style="30" customWidth="1"/>
    <col min="3587" max="3587" width="5" style="30" bestFit="1" customWidth="1"/>
    <col min="3588" max="3588" width="11.44140625" style="30" bestFit="1" customWidth="1"/>
    <col min="3589" max="3589" width="12.44140625" style="30" bestFit="1" customWidth="1"/>
    <col min="3590" max="3590" width="14.21875" style="30" bestFit="1" customWidth="1"/>
    <col min="3591" max="3591" width="12.44140625" style="30" bestFit="1" customWidth="1"/>
    <col min="3592" max="3592" width="14.21875" style="30" bestFit="1" customWidth="1"/>
    <col min="3593" max="3840" width="8.77734375" style="30"/>
    <col min="3841" max="3841" width="5.21875" style="30" bestFit="1" customWidth="1"/>
    <col min="3842" max="3842" width="20.44140625" style="30" customWidth="1"/>
    <col min="3843" max="3843" width="5" style="30" bestFit="1" customWidth="1"/>
    <col min="3844" max="3844" width="11.44140625" style="30" bestFit="1" customWidth="1"/>
    <col min="3845" max="3845" width="12.44140625" style="30" bestFit="1" customWidth="1"/>
    <col min="3846" max="3846" width="14.21875" style="30" bestFit="1" customWidth="1"/>
    <col min="3847" max="3847" width="12.44140625" style="30" bestFit="1" customWidth="1"/>
    <col min="3848" max="3848" width="14.21875" style="30" bestFit="1" customWidth="1"/>
    <col min="3849" max="4096" width="8.77734375" style="30"/>
    <col min="4097" max="4097" width="5.21875" style="30" bestFit="1" customWidth="1"/>
    <col min="4098" max="4098" width="20.44140625" style="30" customWidth="1"/>
    <col min="4099" max="4099" width="5" style="30" bestFit="1" customWidth="1"/>
    <col min="4100" max="4100" width="11.44140625" style="30" bestFit="1" customWidth="1"/>
    <col min="4101" max="4101" width="12.44140625" style="30" bestFit="1" customWidth="1"/>
    <col min="4102" max="4102" width="14.21875" style="30" bestFit="1" customWidth="1"/>
    <col min="4103" max="4103" width="12.44140625" style="30" bestFit="1" customWidth="1"/>
    <col min="4104" max="4104" width="14.21875" style="30" bestFit="1" customWidth="1"/>
    <col min="4105" max="4352" width="8.77734375" style="30"/>
    <col min="4353" max="4353" width="5.21875" style="30" bestFit="1" customWidth="1"/>
    <col min="4354" max="4354" width="20.44140625" style="30" customWidth="1"/>
    <col min="4355" max="4355" width="5" style="30" bestFit="1" customWidth="1"/>
    <col min="4356" max="4356" width="11.44140625" style="30" bestFit="1" customWidth="1"/>
    <col min="4357" max="4357" width="12.44140625" style="30" bestFit="1" customWidth="1"/>
    <col min="4358" max="4358" width="14.21875" style="30" bestFit="1" customWidth="1"/>
    <col min="4359" max="4359" width="12.44140625" style="30" bestFit="1" customWidth="1"/>
    <col min="4360" max="4360" width="14.21875" style="30" bestFit="1" customWidth="1"/>
    <col min="4361" max="4608" width="8.77734375" style="30"/>
    <col min="4609" max="4609" width="5.21875" style="30" bestFit="1" customWidth="1"/>
    <col min="4610" max="4610" width="20.44140625" style="30" customWidth="1"/>
    <col min="4611" max="4611" width="5" style="30" bestFit="1" customWidth="1"/>
    <col min="4612" max="4612" width="11.44140625" style="30" bestFit="1" customWidth="1"/>
    <col min="4613" max="4613" width="12.44140625" style="30" bestFit="1" customWidth="1"/>
    <col min="4614" max="4614" width="14.21875" style="30" bestFit="1" customWidth="1"/>
    <col min="4615" max="4615" width="12.44140625" style="30" bestFit="1" customWidth="1"/>
    <col min="4616" max="4616" width="14.21875" style="30" bestFit="1" customWidth="1"/>
    <col min="4617" max="4864" width="8.77734375" style="30"/>
    <col min="4865" max="4865" width="5.21875" style="30" bestFit="1" customWidth="1"/>
    <col min="4866" max="4866" width="20.44140625" style="30" customWidth="1"/>
    <col min="4867" max="4867" width="5" style="30" bestFit="1" customWidth="1"/>
    <col min="4868" max="4868" width="11.44140625" style="30" bestFit="1" customWidth="1"/>
    <col min="4869" max="4869" width="12.44140625" style="30" bestFit="1" customWidth="1"/>
    <col min="4870" max="4870" width="14.21875" style="30" bestFit="1" customWidth="1"/>
    <col min="4871" max="4871" width="12.44140625" style="30" bestFit="1" customWidth="1"/>
    <col min="4872" max="4872" width="14.21875" style="30" bestFit="1" customWidth="1"/>
    <col min="4873" max="5120" width="8.77734375" style="30"/>
    <col min="5121" max="5121" width="5.21875" style="30" bestFit="1" customWidth="1"/>
    <col min="5122" max="5122" width="20.44140625" style="30" customWidth="1"/>
    <col min="5123" max="5123" width="5" style="30" bestFit="1" customWidth="1"/>
    <col min="5124" max="5124" width="11.44140625" style="30" bestFit="1" customWidth="1"/>
    <col min="5125" max="5125" width="12.44140625" style="30" bestFit="1" customWidth="1"/>
    <col min="5126" max="5126" width="14.21875" style="30" bestFit="1" customWidth="1"/>
    <col min="5127" max="5127" width="12.44140625" style="30" bestFit="1" customWidth="1"/>
    <col min="5128" max="5128" width="14.21875" style="30" bestFit="1" customWidth="1"/>
    <col min="5129" max="5376" width="8.77734375" style="30"/>
    <col min="5377" max="5377" width="5.21875" style="30" bestFit="1" customWidth="1"/>
    <col min="5378" max="5378" width="20.44140625" style="30" customWidth="1"/>
    <col min="5379" max="5379" width="5" style="30" bestFit="1" customWidth="1"/>
    <col min="5380" max="5380" width="11.44140625" style="30" bestFit="1" customWidth="1"/>
    <col min="5381" max="5381" width="12.44140625" style="30" bestFit="1" customWidth="1"/>
    <col min="5382" max="5382" width="14.21875" style="30" bestFit="1" customWidth="1"/>
    <col min="5383" max="5383" width="12.44140625" style="30" bestFit="1" customWidth="1"/>
    <col min="5384" max="5384" width="14.21875" style="30" bestFit="1" customWidth="1"/>
    <col min="5385" max="5632" width="8.77734375" style="30"/>
    <col min="5633" max="5633" width="5.21875" style="30" bestFit="1" customWidth="1"/>
    <col min="5634" max="5634" width="20.44140625" style="30" customWidth="1"/>
    <col min="5635" max="5635" width="5" style="30" bestFit="1" customWidth="1"/>
    <col min="5636" max="5636" width="11.44140625" style="30" bestFit="1" customWidth="1"/>
    <col min="5637" max="5637" width="12.44140625" style="30" bestFit="1" customWidth="1"/>
    <col min="5638" max="5638" width="14.21875" style="30" bestFit="1" customWidth="1"/>
    <col min="5639" max="5639" width="12.44140625" style="30" bestFit="1" customWidth="1"/>
    <col min="5640" max="5640" width="14.21875" style="30" bestFit="1" customWidth="1"/>
    <col min="5641" max="5888" width="8.77734375" style="30"/>
    <col min="5889" max="5889" width="5.21875" style="30" bestFit="1" customWidth="1"/>
    <col min="5890" max="5890" width="20.44140625" style="30" customWidth="1"/>
    <col min="5891" max="5891" width="5" style="30" bestFit="1" customWidth="1"/>
    <col min="5892" max="5892" width="11.44140625" style="30" bestFit="1" customWidth="1"/>
    <col min="5893" max="5893" width="12.44140625" style="30" bestFit="1" customWidth="1"/>
    <col min="5894" max="5894" width="14.21875" style="30" bestFit="1" customWidth="1"/>
    <col min="5895" max="5895" width="12.44140625" style="30" bestFit="1" customWidth="1"/>
    <col min="5896" max="5896" width="14.21875" style="30" bestFit="1" customWidth="1"/>
    <col min="5897" max="6144" width="8.77734375" style="30"/>
    <col min="6145" max="6145" width="5.21875" style="30" bestFit="1" customWidth="1"/>
    <col min="6146" max="6146" width="20.44140625" style="30" customWidth="1"/>
    <col min="6147" max="6147" width="5" style="30" bestFit="1" customWidth="1"/>
    <col min="6148" max="6148" width="11.44140625" style="30" bestFit="1" customWidth="1"/>
    <col min="6149" max="6149" width="12.44140625" style="30" bestFit="1" customWidth="1"/>
    <col min="6150" max="6150" width="14.21875" style="30" bestFit="1" customWidth="1"/>
    <col min="6151" max="6151" width="12.44140625" style="30" bestFit="1" customWidth="1"/>
    <col min="6152" max="6152" width="14.21875" style="30" bestFit="1" customWidth="1"/>
    <col min="6153" max="6400" width="8.77734375" style="30"/>
    <col min="6401" max="6401" width="5.21875" style="30" bestFit="1" customWidth="1"/>
    <col min="6402" max="6402" width="20.44140625" style="30" customWidth="1"/>
    <col min="6403" max="6403" width="5" style="30" bestFit="1" customWidth="1"/>
    <col min="6404" max="6404" width="11.44140625" style="30" bestFit="1" customWidth="1"/>
    <col min="6405" max="6405" width="12.44140625" style="30" bestFit="1" customWidth="1"/>
    <col min="6406" max="6406" width="14.21875" style="30" bestFit="1" customWidth="1"/>
    <col min="6407" max="6407" width="12.44140625" style="30" bestFit="1" customWidth="1"/>
    <col min="6408" max="6408" width="14.21875" style="30" bestFit="1" customWidth="1"/>
    <col min="6409" max="6656" width="8.77734375" style="30"/>
    <col min="6657" max="6657" width="5.21875" style="30" bestFit="1" customWidth="1"/>
    <col min="6658" max="6658" width="20.44140625" style="30" customWidth="1"/>
    <col min="6659" max="6659" width="5" style="30" bestFit="1" customWidth="1"/>
    <col min="6660" max="6660" width="11.44140625" style="30" bestFit="1" customWidth="1"/>
    <col min="6661" max="6661" width="12.44140625" style="30" bestFit="1" customWidth="1"/>
    <col min="6662" max="6662" width="14.21875" style="30" bestFit="1" customWidth="1"/>
    <col min="6663" max="6663" width="12.44140625" style="30" bestFit="1" customWidth="1"/>
    <col min="6664" max="6664" width="14.21875" style="30" bestFit="1" customWidth="1"/>
    <col min="6665" max="6912" width="8.77734375" style="30"/>
    <col min="6913" max="6913" width="5.21875" style="30" bestFit="1" customWidth="1"/>
    <col min="6914" max="6914" width="20.44140625" style="30" customWidth="1"/>
    <col min="6915" max="6915" width="5" style="30" bestFit="1" customWidth="1"/>
    <col min="6916" max="6916" width="11.44140625" style="30" bestFit="1" customWidth="1"/>
    <col min="6917" max="6917" width="12.44140625" style="30" bestFit="1" customWidth="1"/>
    <col min="6918" max="6918" width="14.21875" style="30" bestFit="1" customWidth="1"/>
    <col min="6919" max="6919" width="12.44140625" style="30" bestFit="1" customWidth="1"/>
    <col min="6920" max="6920" width="14.21875" style="30" bestFit="1" customWidth="1"/>
    <col min="6921" max="7168" width="8.77734375" style="30"/>
    <col min="7169" max="7169" width="5.21875" style="30" bestFit="1" customWidth="1"/>
    <col min="7170" max="7170" width="20.44140625" style="30" customWidth="1"/>
    <col min="7171" max="7171" width="5" style="30" bestFit="1" customWidth="1"/>
    <col min="7172" max="7172" width="11.44140625" style="30" bestFit="1" customWidth="1"/>
    <col min="7173" max="7173" width="12.44140625" style="30" bestFit="1" customWidth="1"/>
    <col min="7174" max="7174" width="14.21875" style="30" bestFit="1" customWidth="1"/>
    <col min="7175" max="7175" width="12.44140625" style="30" bestFit="1" customWidth="1"/>
    <col min="7176" max="7176" width="14.21875" style="30" bestFit="1" customWidth="1"/>
    <col min="7177" max="7424" width="8.77734375" style="30"/>
    <col min="7425" max="7425" width="5.21875" style="30" bestFit="1" customWidth="1"/>
    <col min="7426" max="7426" width="20.44140625" style="30" customWidth="1"/>
    <col min="7427" max="7427" width="5" style="30" bestFit="1" customWidth="1"/>
    <col min="7428" max="7428" width="11.44140625" style="30" bestFit="1" customWidth="1"/>
    <col min="7429" max="7429" width="12.44140625" style="30" bestFit="1" customWidth="1"/>
    <col min="7430" max="7430" width="14.21875" style="30" bestFit="1" customWidth="1"/>
    <col min="7431" max="7431" width="12.44140625" style="30" bestFit="1" customWidth="1"/>
    <col min="7432" max="7432" width="14.21875" style="30" bestFit="1" customWidth="1"/>
    <col min="7433" max="7680" width="8.77734375" style="30"/>
    <col min="7681" max="7681" width="5.21875" style="30" bestFit="1" customWidth="1"/>
    <col min="7682" max="7682" width="20.44140625" style="30" customWidth="1"/>
    <col min="7683" max="7683" width="5" style="30" bestFit="1" customWidth="1"/>
    <col min="7684" max="7684" width="11.44140625" style="30" bestFit="1" customWidth="1"/>
    <col min="7685" max="7685" width="12.44140625" style="30" bestFit="1" customWidth="1"/>
    <col min="7686" max="7686" width="14.21875" style="30" bestFit="1" customWidth="1"/>
    <col min="7687" max="7687" width="12.44140625" style="30" bestFit="1" customWidth="1"/>
    <col min="7688" max="7688" width="14.21875" style="30" bestFit="1" customWidth="1"/>
    <col min="7689" max="7936" width="8.77734375" style="30"/>
    <col min="7937" max="7937" width="5.21875" style="30" bestFit="1" customWidth="1"/>
    <col min="7938" max="7938" width="20.44140625" style="30" customWidth="1"/>
    <col min="7939" max="7939" width="5" style="30" bestFit="1" customWidth="1"/>
    <col min="7940" max="7940" width="11.44140625" style="30" bestFit="1" customWidth="1"/>
    <col min="7941" max="7941" width="12.44140625" style="30" bestFit="1" customWidth="1"/>
    <col min="7942" max="7942" width="14.21875" style="30" bestFit="1" customWidth="1"/>
    <col min="7943" max="7943" width="12.44140625" style="30" bestFit="1" customWidth="1"/>
    <col min="7944" max="7944" width="14.21875" style="30" bestFit="1" customWidth="1"/>
    <col min="7945" max="8192" width="8.77734375" style="30"/>
    <col min="8193" max="8193" width="5.21875" style="30" bestFit="1" customWidth="1"/>
    <col min="8194" max="8194" width="20.44140625" style="30" customWidth="1"/>
    <col min="8195" max="8195" width="5" style="30" bestFit="1" customWidth="1"/>
    <col min="8196" max="8196" width="11.44140625" style="30" bestFit="1" customWidth="1"/>
    <col min="8197" max="8197" width="12.44140625" style="30" bestFit="1" customWidth="1"/>
    <col min="8198" max="8198" width="14.21875" style="30" bestFit="1" customWidth="1"/>
    <col min="8199" max="8199" width="12.44140625" style="30" bestFit="1" customWidth="1"/>
    <col min="8200" max="8200" width="14.21875" style="30" bestFit="1" customWidth="1"/>
    <col min="8201" max="8448" width="8.77734375" style="30"/>
    <col min="8449" max="8449" width="5.21875" style="30" bestFit="1" customWidth="1"/>
    <col min="8450" max="8450" width="20.44140625" style="30" customWidth="1"/>
    <col min="8451" max="8451" width="5" style="30" bestFit="1" customWidth="1"/>
    <col min="8452" max="8452" width="11.44140625" style="30" bestFit="1" customWidth="1"/>
    <col min="8453" max="8453" width="12.44140625" style="30" bestFit="1" customWidth="1"/>
    <col min="8454" max="8454" width="14.21875" style="30" bestFit="1" customWidth="1"/>
    <col min="8455" max="8455" width="12.44140625" style="30" bestFit="1" customWidth="1"/>
    <col min="8456" max="8456" width="14.21875" style="30" bestFit="1" customWidth="1"/>
    <col min="8457" max="8704" width="8.77734375" style="30"/>
    <col min="8705" max="8705" width="5.21875" style="30" bestFit="1" customWidth="1"/>
    <col min="8706" max="8706" width="20.44140625" style="30" customWidth="1"/>
    <col min="8707" max="8707" width="5" style="30" bestFit="1" customWidth="1"/>
    <col min="8708" max="8708" width="11.44140625" style="30" bestFit="1" customWidth="1"/>
    <col min="8709" max="8709" width="12.44140625" style="30" bestFit="1" customWidth="1"/>
    <col min="8710" max="8710" width="14.21875" style="30" bestFit="1" customWidth="1"/>
    <col min="8711" max="8711" width="12.44140625" style="30" bestFit="1" customWidth="1"/>
    <col min="8712" max="8712" width="14.21875" style="30" bestFit="1" customWidth="1"/>
    <col min="8713" max="8960" width="8.77734375" style="30"/>
    <col min="8961" max="8961" width="5.21875" style="30" bestFit="1" customWidth="1"/>
    <col min="8962" max="8962" width="20.44140625" style="30" customWidth="1"/>
    <col min="8963" max="8963" width="5" style="30" bestFit="1" customWidth="1"/>
    <col min="8964" max="8964" width="11.44140625" style="30" bestFit="1" customWidth="1"/>
    <col min="8965" max="8965" width="12.44140625" style="30" bestFit="1" customWidth="1"/>
    <col min="8966" max="8966" width="14.21875" style="30" bestFit="1" customWidth="1"/>
    <col min="8967" max="8967" width="12.44140625" style="30" bestFit="1" customWidth="1"/>
    <col min="8968" max="8968" width="14.21875" style="30" bestFit="1" customWidth="1"/>
    <col min="8969" max="9216" width="8.77734375" style="30"/>
    <col min="9217" max="9217" width="5.21875" style="30" bestFit="1" customWidth="1"/>
    <col min="9218" max="9218" width="20.44140625" style="30" customWidth="1"/>
    <col min="9219" max="9219" width="5" style="30" bestFit="1" customWidth="1"/>
    <col min="9220" max="9220" width="11.44140625" style="30" bestFit="1" customWidth="1"/>
    <col min="9221" max="9221" width="12.44140625" style="30" bestFit="1" customWidth="1"/>
    <col min="9222" max="9222" width="14.21875" style="30" bestFit="1" customWidth="1"/>
    <col min="9223" max="9223" width="12.44140625" style="30" bestFit="1" customWidth="1"/>
    <col min="9224" max="9224" width="14.21875" style="30" bestFit="1" customWidth="1"/>
    <col min="9225" max="9472" width="8.77734375" style="30"/>
    <col min="9473" max="9473" width="5.21875" style="30" bestFit="1" customWidth="1"/>
    <col min="9474" max="9474" width="20.44140625" style="30" customWidth="1"/>
    <col min="9475" max="9475" width="5" style="30" bestFit="1" customWidth="1"/>
    <col min="9476" max="9476" width="11.44140625" style="30" bestFit="1" customWidth="1"/>
    <col min="9477" max="9477" width="12.44140625" style="30" bestFit="1" customWidth="1"/>
    <col min="9478" max="9478" width="14.21875" style="30" bestFit="1" customWidth="1"/>
    <col min="9479" max="9479" width="12.44140625" style="30" bestFit="1" customWidth="1"/>
    <col min="9480" max="9480" width="14.21875" style="30" bestFit="1" customWidth="1"/>
    <col min="9481" max="9728" width="8.77734375" style="30"/>
    <col min="9729" max="9729" width="5.21875" style="30" bestFit="1" customWidth="1"/>
    <col min="9730" max="9730" width="20.44140625" style="30" customWidth="1"/>
    <col min="9731" max="9731" width="5" style="30" bestFit="1" customWidth="1"/>
    <col min="9732" max="9732" width="11.44140625" style="30" bestFit="1" customWidth="1"/>
    <col min="9733" max="9733" width="12.44140625" style="30" bestFit="1" customWidth="1"/>
    <col min="9734" max="9734" width="14.21875" style="30" bestFit="1" customWidth="1"/>
    <col min="9735" max="9735" width="12.44140625" style="30" bestFit="1" customWidth="1"/>
    <col min="9736" max="9736" width="14.21875" style="30" bestFit="1" customWidth="1"/>
    <col min="9737" max="9984" width="8.77734375" style="30"/>
    <col min="9985" max="9985" width="5.21875" style="30" bestFit="1" customWidth="1"/>
    <col min="9986" max="9986" width="20.44140625" style="30" customWidth="1"/>
    <col min="9987" max="9987" width="5" style="30" bestFit="1" customWidth="1"/>
    <col min="9988" max="9988" width="11.44140625" style="30" bestFit="1" customWidth="1"/>
    <col min="9989" max="9989" width="12.44140625" style="30" bestFit="1" customWidth="1"/>
    <col min="9990" max="9990" width="14.21875" style="30" bestFit="1" customWidth="1"/>
    <col min="9991" max="9991" width="12.44140625" style="30" bestFit="1" customWidth="1"/>
    <col min="9992" max="9992" width="14.21875" style="30" bestFit="1" customWidth="1"/>
    <col min="9993" max="10240" width="8.77734375" style="30"/>
    <col min="10241" max="10241" width="5.21875" style="30" bestFit="1" customWidth="1"/>
    <col min="10242" max="10242" width="20.44140625" style="30" customWidth="1"/>
    <col min="10243" max="10243" width="5" style="30" bestFit="1" customWidth="1"/>
    <col min="10244" max="10244" width="11.44140625" style="30" bestFit="1" customWidth="1"/>
    <col min="10245" max="10245" width="12.44140625" style="30" bestFit="1" customWidth="1"/>
    <col min="10246" max="10246" width="14.21875" style="30" bestFit="1" customWidth="1"/>
    <col min="10247" max="10247" width="12.44140625" style="30" bestFit="1" customWidth="1"/>
    <col min="10248" max="10248" width="14.21875" style="30" bestFit="1" customWidth="1"/>
    <col min="10249" max="10496" width="8.77734375" style="30"/>
    <col min="10497" max="10497" width="5.21875" style="30" bestFit="1" customWidth="1"/>
    <col min="10498" max="10498" width="20.44140625" style="30" customWidth="1"/>
    <col min="10499" max="10499" width="5" style="30" bestFit="1" customWidth="1"/>
    <col min="10500" max="10500" width="11.44140625" style="30" bestFit="1" customWidth="1"/>
    <col min="10501" max="10501" width="12.44140625" style="30" bestFit="1" customWidth="1"/>
    <col min="10502" max="10502" width="14.21875" style="30" bestFit="1" customWidth="1"/>
    <col min="10503" max="10503" width="12.44140625" style="30" bestFit="1" customWidth="1"/>
    <col min="10504" max="10504" width="14.21875" style="30" bestFit="1" customWidth="1"/>
    <col min="10505" max="10752" width="8.77734375" style="30"/>
    <col min="10753" max="10753" width="5.21875" style="30" bestFit="1" customWidth="1"/>
    <col min="10754" max="10754" width="20.44140625" style="30" customWidth="1"/>
    <col min="10755" max="10755" width="5" style="30" bestFit="1" customWidth="1"/>
    <col min="10756" max="10756" width="11.44140625" style="30" bestFit="1" customWidth="1"/>
    <col min="10757" max="10757" width="12.44140625" style="30" bestFit="1" customWidth="1"/>
    <col min="10758" max="10758" width="14.21875" style="30" bestFit="1" customWidth="1"/>
    <col min="10759" max="10759" width="12.44140625" style="30" bestFit="1" customWidth="1"/>
    <col min="10760" max="10760" width="14.21875" style="30" bestFit="1" customWidth="1"/>
    <col min="10761" max="11008" width="8.77734375" style="30"/>
    <col min="11009" max="11009" width="5.21875" style="30" bestFit="1" customWidth="1"/>
    <col min="11010" max="11010" width="20.44140625" style="30" customWidth="1"/>
    <col min="11011" max="11011" width="5" style="30" bestFit="1" customWidth="1"/>
    <col min="11012" max="11012" width="11.44140625" style="30" bestFit="1" customWidth="1"/>
    <col min="11013" max="11013" width="12.44140625" style="30" bestFit="1" customWidth="1"/>
    <col min="11014" max="11014" width="14.21875" style="30" bestFit="1" customWidth="1"/>
    <col min="11015" max="11015" width="12.44140625" style="30" bestFit="1" customWidth="1"/>
    <col min="11016" max="11016" width="14.21875" style="30" bestFit="1" customWidth="1"/>
    <col min="11017" max="11264" width="8.77734375" style="30"/>
    <col min="11265" max="11265" width="5.21875" style="30" bestFit="1" customWidth="1"/>
    <col min="11266" max="11266" width="20.44140625" style="30" customWidth="1"/>
    <col min="11267" max="11267" width="5" style="30" bestFit="1" customWidth="1"/>
    <col min="11268" max="11268" width="11.44140625" style="30" bestFit="1" customWidth="1"/>
    <col min="11269" max="11269" width="12.44140625" style="30" bestFit="1" customWidth="1"/>
    <col min="11270" max="11270" width="14.21875" style="30" bestFit="1" customWidth="1"/>
    <col min="11271" max="11271" width="12.44140625" style="30" bestFit="1" customWidth="1"/>
    <col min="11272" max="11272" width="14.21875" style="30" bestFit="1" customWidth="1"/>
    <col min="11273" max="11520" width="8.77734375" style="30"/>
    <col min="11521" max="11521" width="5.21875" style="30" bestFit="1" customWidth="1"/>
    <col min="11522" max="11522" width="20.44140625" style="30" customWidth="1"/>
    <col min="11523" max="11523" width="5" style="30" bestFit="1" customWidth="1"/>
    <col min="11524" max="11524" width="11.44140625" style="30" bestFit="1" customWidth="1"/>
    <col min="11525" max="11525" width="12.44140625" style="30" bestFit="1" customWidth="1"/>
    <col min="11526" max="11526" width="14.21875" style="30" bestFit="1" customWidth="1"/>
    <col min="11527" max="11527" width="12.44140625" style="30" bestFit="1" customWidth="1"/>
    <col min="11528" max="11528" width="14.21875" style="30" bestFit="1" customWidth="1"/>
    <col min="11529" max="11776" width="8.77734375" style="30"/>
    <col min="11777" max="11777" width="5.21875" style="30" bestFit="1" customWidth="1"/>
    <col min="11778" max="11778" width="20.44140625" style="30" customWidth="1"/>
    <col min="11779" max="11779" width="5" style="30" bestFit="1" customWidth="1"/>
    <col min="11780" max="11780" width="11.44140625" style="30" bestFit="1" customWidth="1"/>
    <col min="11781" max="11781" width="12.44140625" style="30" bestFit="1" customWidth="1"/>
    <col min="11782" max="11782" width="14.21875" style="30" bestFit="1" customWidth="1"/>
    <col min="11783" max="11783" width="12.44140625" style="30" bestFit="1" customWidth="1"/>
    <col min="11784" max="11784" width="14.21875" style="30" bestFit="1" customWidth="1"/>
    <col min="11785" max="12032" width="8.77734375" style="30"/>
    <col min="12033" max="12033" width="5.21875" style="30" bestFit="1" customWidth="1"/>
    <col min="12034" max="12034" width="20.44140625" style="30" customWidth="1"/>
    <col min="12035" max="12035" width="5" style="30" bestFit="1" customWidth="1"/>
    <col min="12036" max="12036" width="11.44140625" style="30" bestFit="1" customWidth="1"/>
    <col min="12037" max="12037" width="12.44140625" style="30" bestFit="1" customWidth="1"/>
    <col min="12038" max="12038" width="14.21875" style="30" bestFit="1" customWidth="1"/>
    <col min="12039" max="12039" width="12.44140625" style="30" bestFit="1" customWidth="1"/>
    <col min="12040" max="12040" width="14.21875" style="30" bestFit="1" customWidth="1"/>
    <col min="12041" max="12288" width="8.77734375" style="30"/>
    <col min="12289" max="12289" width="5.21875" style="30" bestFit="1" customWidth="1"/>
    <col min="12290" max="12290" width="20.44140625" style="30" customWidth="1"/>
    <col min="12291" max="12291" width="5" style="30" bestFit="1" customWidth="1"/>
    <col min="12292" max="12292" width="11.44140625" style="30" bestFit="1" customWidth="1"/>
    <col min="12293" max="12293" width="12.44140625" style="30" bestFit="1" customWidth="1"/>
    <col min="12294" max="12294" width="14.21875" style="30" bestFit="1" customWidth="1"/>
    <col min="12295" max="12295" width="12.44140625" style="30" bestFit="1" customWidth="1"/>
    <col min="12296" max="12296" width="14.21875" style="30" bestFit="1" customWidth="1"/>
    <col min="12297" max="12544" width="8.77734375" style="30"/>
    <col min="12545" max="12545" width="5.21875" style="30" bestFit="1" customWidth="1"/>
    <col min="12546" max="12546" width="20.44140625" style="30" customWidth="1"/>
    <col min="12547" max="12547" width="5" style="30" bestFit="1" customWidth="1"/>
    <col min="12548" max="12548" width="11.44140625" style="30" bestFit="1" customWidth="1"/>
    <col min="12549" max="12549" width="12.44140625" style="30" bestFit="1" customWidth="1"/>
    <col min="12550" max="12550" width="14.21875" style="30" bestFit="1" customWidth="1"/>
    <col min="12551" max="12551" width="12.44140625" style="30" bestFit="1" customWidth="1"/>
    <col min="12552" max="12552" width="14.21875" style="30" bestFit="1" customWidth="1"/>
    <col min="12553" max="12800" width="8.77734375" style="30"/>
    <col min="12801" max="12801" width="5.21875" style="30" bestFit="1" customWidth="1"/>
    <col min="12802" max="12802" width="20.44140625" style="30" customWidth="1"/>
    <col min="12803" max="12803" width="5" style="30" bestFit="1" customWidth="1"/>
    <col min="12804" max="12804" width="11.44140625" style="30" bestFit="1" customWidth="1"/>
    <col min="12805" max="12805" width="12.44140625" style="30" bestFit="1" customWidth="1"/>
    <col min="12806" max="12806" width="14.21875" style="30" bestFit="1" customWidth="1"/>
    <col min="12807" max="12807" width="12.44140625" style="30" bestFit="1" customWidth="1"/>
    <col min="12808" max="12808" width="14.21875" style="30" bestFit="1" customWidth="1"/>
    <col min="12809" max="13056" width="8.77734375" style="30"/>
    <col min="13057" max="13057" width="5.21875" style="30" bestFit="1" customWidth="1"/>
    <col min="13058" max="13058" width="20.44140625" style="30" customWidth="1"/>
    <col min="13059" max="13059" width="5" style="30" bestFit="1" customWidth="1"/>
    <col min="13060" max="13060" width="11.44140625" style="30" bestFit="1" customWidth="1"/>
    <col min="13061" max="13061" width="12.44140625" style="30" bestFit="1" customWidth="1"/>
    <col min="13062" max="13062" width="14.21875" style="30" bestFit="1" customWidth="1"/>
    <col min="13063" max="13063" width="12.44140625" style="30" bestFit="1" customWidth="1"/>
    <col min="13064" max="13064" width="14.21875" style="30" bestFit="1" customWidth="1"/>
    <col min="13065" max="13312" width="8.77734375" style="30"/>
    <col min="13313" max="13313" width="5.21875" style="30" bestFit="1" customWidth="1"/>
    <col min="13314" max="13314" width="20.44140625" style="30" customWidth="1"/>
    <col min="13315" max="13315" width="5" style="30" bestFit="1" customWidth="1"/>
    <col min="13316" max="13316" width="11.44140625" style="30" bestFit="1" customWidth="1"/>
    <col min="13317" max="13317" width="12.44140625" style="30" bestFit="1" customWidth="1"/>
    <col min="13318" max="13318" width="14.21875" style="30" bestFit="1" customWidth="1"/>
    <col min="13319" max="13319" width="12.44140625" style="30" bestFit="1" customWidth="1"/>
    <col min="13320" max="13320" width="14.21875" style="30" bestFit="1" customWidth="1"/>
    <col min="13321" max="13568" width="8.77734375" style="30"/>
    <col min="13569" max="13569" width="5.21875" style="30" bestFit="1" customWidth="1"/>
    <col min="13570" max="13570" width="20.44140625" style="30" customWidth="1"/>
    <col min="13571" max="13571" width="5" style="30" bestFit="1" customWidth="1"/>
    <col min="13572" max="13572" width="11.44140625" style="30" bestFit="1" customWidth="1"/>
    <col min="13573" max="13573" width="12.44140625" style="30" bestFit="1" customWidth="1"/>
    <col min="13574" max="13574" width="14.21875" style="30" bestFit="1" customWidth="1"/>
    <col min="13575" max="13575" width="12.44140625" style="30" bestFit="1" customWidth="1"/>
    <col min="13576" max="13576" width="14.21875" style="30" bestFit="1" customWidth="1"/>
    <col min="13577" max="13824" width="8.77734375" style="30"/>
    <col min="13825" max="13825" width="5.21875" style="30" bestFit="1" customWidth="1"/>
    <col min="13826" max="13826" width="20.44140625" style="30" customWidth="1"/>
    <col min="13827" max="13827" width="5" style="30" bestFit="1" customWidth="1"/>
    <col min="13828" max="13828" width="11.44140625" style="30" bestFit="1" customWidth="1"/>
    <col min="13829" max="13829" width="12.44140625" style="30" bestFit="1" customWidth="1"/>
    <col min="13830" max="13830" width="14.21875" style="30" bestFit="1" customWidth="1"/>
    <col min="13831" max="13831" width="12.44140625" style="30" bestFit="1" customWidth="1"/>
    <col min="13832" max="13832" width="14.21875" style="30" bestFit="1" customWidth="1"/>
    <col min="13833" max="14080" width="8.77734375" style="30"/>
    <col min="14081" max="14081" width="5.21875" style="30" bestFit="1" customWidth="1"/>
    <col min="14082" max="14082" width="20.44140625" style="30" customWidth="1"/>
    <col min="14083" max="14083" width="5" style="30" bestFit="1" customWidth="1"/>
    <col min="14084" max="14084" width="11.44140625" style="30" bestFit="1" customWidth="1"/>
    <col min="14085" max="14085" width="12.44140625" style="30" bestFit="1" customWidth="1"/>
    <col min="14086" max="14086" width="14.21875" style="30" bestFit="1" customWidth="1"/>
    <col min="14087" max="14087" width="12.44140625" style="30" bestFit="1" customWidth="1"/>
    <col min="14088" max="14088" width="14.21875" style="30" bestFit="1" customWidth="1"/>
    <col min="14089" max="14336" width="8.77734375" style="30"/>
    <col min="14337" max="14337" width="5.21875" style="30" bestFit="1" customWidth="1"/>
    <col min="14338" max="14338" width="20.44140625" style="30" customWidth="1"/>
    <col min="14339" max="14339" width="5" style="30" bestFit="1" customWidth="1"/>
    <col min="14340" max="14340" width="11.44140625" style="30" bestFit="1" customWidth="1"/>
    <col min="14341" max="14341" width="12.44140625" style="30" bestFit="1" customWidth="1"/>
    <col min="14342" max="14342" width="14.21875" style="30" bestFit="1" customWidth="1"/>
    <col min="14343" max="14343" width="12.44140625" style="30" bestFit="1" customWidth="1"/>
    <col min="14344" max="14344" width="14.21875" style="30" bestFit="1" customWidth="1"/>
    <col min="14345" max="14592" width="8.77734375" style="30"/>
    <col min="14593" max="14593" width="5.21875" style="30" bestFit="1" customWidth="1"/>
    <col min="14594" max="14594" width="20.44140625" style="30" customWidth="1"/>
    <col min="14595" max="14595" width="5" style="30" bestFit="1" customWidth="1"/>
    <col min="14596" max="14596" width="11.44140625" style="30" bestFit="1" customWidth="1"/>
    <col min="14597" max="14597" width="12.44140625" style="30" bestFit="1" customWidth="1"/>
    <col min="14598" max="14598" width="14.21875" style="30" bestFit="1" customWidth="1"/>
    <col min="14599" max="14599" width="12.44140625" style="30" bestFit="1" customWidth="1"/>
    <col min="14600" max="14600" width="14.21875" style="30" bestFit="1" customWidth="1"/>
    <col min="14601" max="14848" width="8.77734375" style="30"/>
    <col min="14849" max="14849" width="5.21875" style="30" bestFit="1" customWidth="1"/>
    <col min="14850" max="14850" width="20.44140625" style="30" customWidth="1"/>
    <col min="14851" max="14851" width="5" style="30" bestFit="1" customWidth="1"/>
    <col min="14852" max="14852" width="11.44140625" style="30" bestFit="1" customWidth="1"/>
    <col min="14853" max="14853" width="12.44140625" style="30" bestFit="1" customWidth="1"/>
    <col min="14854" max="14854" width="14.21875" style="30" bestFit="1" customWidth="1"/>
    <col min="14855" max="14855" width="12.44140625" style="30" bestFit="1" customWidth="1"/>
    <col min="14856" max="14856" width="14.21875" style="30" bestFit="1" customWidth="1"/>
    <col min="14857" max="15104" width="8.77734375" style="30"/>
    <col min="15105" max="15105" width="5.21875" style="30" bestFit="1" customWidth="1"/>
    <col min="15106" max="15106" width="20.44140625" style="30" customWidth="1"/>
    <col min="15107" max="15107" width="5" style="30" bestFit="1" customWidth="1"/>
    <col min="15108" max="15108" width="11.44140625" style="30" bestFit="1" customWidth="1"/>
    <col min="15109" max="15109" width="12.44140625" style="30" bestFit="1" customWidth="1"/>
    <col min="15110" max="15110" width="14.21875" style="30" bestFit="1" customWidth="1"/>
    <col min="15111" max="15111" width="12.44140625" style="30" bestFit="1" customWidth="1"/>
    <col min="15112" max="15112" width="14.21875" style="30" bestFit="1" customWidth="1"/>
    <col min="15113" max="15360" width="8.77734375" style="30"/>
    <col min="15361" max="15361" width="5.21875" style="30" bestFit="1" customWidth="1"/>
    <col min="15362" max="15362" width="20.44140625" style="30" customWidth="1"/>
    <col min="15363" max="15363" width="5" style="30" bestFit="1" customWidth="1"/>
    <col min="15364" max="15364" width="11.44140625" style="30" bestFit="1" customWidth="1"/>
    <col min="15365" max="15365" width="12.44140625" style="30" bestFit="1" customWidth="1"/>
    <col min="15366" max="15366" width="14.21875" style="30" bestFit="1" customWidth="1"/>
    <col min="15367" max="15367" width="12.44140625" style="30" bestFit="1" customWidth="1"/>
    <col min="15368" max="15368" width="14.21875" style="30" bestFit="1" customWidth="1"/>
    <col min="15369" max="15616" width="8.77734375" style="30"/>
    <col min="15617" max="15617" width="5.21875" style="30" bestFit="1" customWidth="1"/>
    <col min="15618" max="15618" width="20.44140625" style="30" customWidth="1"/>
    <col min="15619" max="15619" width="5" style="30" bestFit="1" customWidth="1"/>
    <col min="15620" max="15620" width="11.44140625" style="30" bestFit="1" customWidth="1"/>
    <col min="15621" max="15621" width="12.44140625" style="30" bestFit="1" customWidth="1"/>
    <col min="15622" max="15622" width="14.21875" style="30" bestFit="1" customWidth="1"/>
    <col min="15623" max="15623" width="12.44140625" style="30" bestFit="1" customWidth="1"/>
    <col min="15624" max="15624" width="14.21875" style="30" bestFit="1" customWidth="1"/>
    <col min="15625" max="15872" width="8.77734375" style="30"/>
    <col min="15873" max="15873" width="5.21875" style="30" bestFit="1" customWidth="1"/>
    <col min="15874" max="15874" width="20.44140625" style="30" customWidth="1"/>
    <col min="15875" max="15875" width="5" style="30" bestFit="1" customWidth="1"/>
    <col min="15876" max="15876" width="11.44140625" style="30" bestFit="1" customWidth="1"/>
    <col min="15877" max="15877" width="12.44140625" style="30" bestFit="1" customWidth="1"/>
    <col min="15878" max="15878" width="14.21875" style="30" bestFit="1" customWidth="1"/>
    <col min="15879" max="15879" width="12.44140625" style="30" bestFit="1" customWidth="1"/>
    <col min="15880" max="15880" width="14.21875" style="30" bestFit="1" customWidth="1"/>
    <col min="15881" max="16128" width="8.77734375" style="30"/>
    <col min="16129" max="16129" width="5.21875" style="30" bestFit="1" customWidth="1"/>
    <col min="16130" max="16130" width="20.44140625" style="30" customWidth="1"/>
    <col min="16131" max="16131" width="5" style="30" bestFit="1" customWidth="1"/>
    <col min="16132" max="16132" width="11.44140625" style="30" bestFit="1" customWidth="1"/>
    <col min="16133" max="16133" width="12.44140625" style="30" bestFit="1" customWidth="1"/>
    <col min="16134" max="16134" width="14.21875" style="30" bestFit="1" customWidth="1"/>
    <col min="16135" max="16135" width="12.44140625" style="30" bestFit="1" customWidth="1"/>
    <col min="16136" max="16136" width="14.21875" style="30" bestFit="1" customWidth="1"/>
    <col min="16137" max="16384" width="8.77734375" style="30"/>
  </cols>
  <sheetData>
    <row r="1" spans="1:8" s="2" customFormat="1" ht="15.6">
      <c r="A1" s="166" t="s">
        <v>2</v>
      </c>
      <c r="B1" s="166"/>
      <c r="C1" s="166"/>
      <c r="D1" s="166"/>
      <c r="E1" s="166"/>
      <c r="F1" s="166"/>
      <c r="G1" s="166"/>
      <c r="H1" s="166"/>
    </row>
    <row r="2" spans="1:8" s="2" customFormat="1" ht="15.6">
      <c r="A2" s="167" t="s">
        <v>566</v>
      </c>
      <c r="B2" s="167"/>
      <c r="C2" s="167"/>
      <c r="D2" s="167"/>
      <c r="E2" s="167"/>
      <c r="F2" s="167"/>
      <c r="G2" s="167"/>
      <c r="H2" s="167"/>
    </row>
    <row r="3" spans="1:8" s="2" customFormat="1" ht="15.6">
      <c r="A3" s="167" t="s">
        <v>568</v>
      </c>
      <c r="B3" s="167"/>
      <c r="C3" s="167"/>
      <c r="D3" s="167"/>
      <c r="E3" s="167"/>
      <c r="F3" s="167"/>
      <c r="G3" s="167"/>
      <c r="H3" s="167"/>
    </row>
    <row r="4" spans="1:8" s="2" customFormat="1" ht="15.6">
      <c r="A4" s="168" t="s">
        <v>583</v>
      </c>
      <c r="B4" s="168"/>
      <c r="C4" s="168"/>
      <c r="D4" s="168"/>
      <c r="E4" s="168"/>
      <c r="F4" s="168"/>
      <c r="G4" s="168"/>
      <c r="H4" s="168"/>
    </row>
    <row r="5" spans="1:8">
      <c r="A5" s="173"/>
      <c r="B5" s="174"/>
      <c r="C5" s="174"/>
      <c r="D5" s="174"/>
      <c r="E5" s="174"/>
      <c r="F5" s="174"/>
      <c r="G5" s="174"/>
      <c r="H5" s="175"/>
    </row>
    <row r="6" spans="1:8">
      <c r="A6" s="54" t="s">
        <v>4</v>
      </c>
      <c r="B6" s="55" t="s">
        <v>5</v>
      </c>
      <c r="C6" s="69"/>
      <c r="D6" s="69"/>
      <c r="E6" s="70" t="s">
        <v>22</v>
      </c>
      <c r="F6" s="70" t="s">
        <v>117</v>
      </c>
      <c r="G6" s="179" t="s">
        <v>25</v>
      </c>
      <c r="H6" s="179" t="s">
        <v>25</v>
      </c>
    </row>
    <row r="7" spans="1:8">
      <c r="A7" s="54"/>
      <c r="B7" s="56"/>
      <c r="C7" s="69" t="s">
        <v>22</v>
      </c>
      <c r="D7" s="69" t="s">
        <v>118</v>
      </c>
      <c r="E7" s="70" t="s">
        <v>98</v>
      </c>
      <c r="F7" s="70" t="s">
        <v>99</v>
      </c>
      <c r="G7" s="179" t="s">
        <v>98</v>
      </c>
      <c r="H7" s="179" t="s">
        <v>99</v>
      </c>
    </row>
    <row r="8" spans="1:8" ht="24">
      <c r="A8" s="57">
        <v>1</v>
      </c>
      <c r="B8" s="58" t="s">
        <v>119</v>
      </c>
      <c r="C8" s="71"/>
      <c r="D8" s="71"/>
    </row>
    <row r="9" spans="1:8" ht="45.6">
      <c r="A9" s="59">
        <v>1.1000000000000001</v>
      </c>
      <c r="B9" s="60" t="s">
        <v>200</v>
      </c>
      <c r="C9" s="73" t="s">
        <v>121</v>
      </c>
      <c r="D9" s="73">
        <v>1</v>
      </c>
      <c r="F9" s="75"/>
      <c r="G9" s="177">
        <f>+E9*D9</f>
        <v>0</v>
      </c>
      <c r="H9" s="190">
        <f>+F9*D9</f>
        <v>0</v>
      </c>
    </row>
    <row r="10" spans="1:8">
      <c r="A10" s="59"/>
      <c r="B10" s="60"/>
      <c r="C10" s="73"/>
      <c r="D10" s="73"/>
    </row>
    <row r="11" spans="1:8" ht="136.80000000000001">
      <c r="A11" s="59">
        <v>1.2</v>
      </c>
      <c r="B11" s="60" t="s">
        <v>201</v>
      </c>
      <c r="C11" s="73" t="s">
        <v>121</v>
      </c>
      <c r="D11" s="73">
        <v>1</v>
      </c>
      <c r="G11" s="177">
        <f>+E11*D11</f>
        <v>0</v>
      </c>
      <c r="H11" s="177">
        <f>+F11*D11</f>
        <v>0</v>
      </c>
    </row>
    <row r="12" spans="1:8">
      <c r="A12" s="59"/>
      <c r="B12" s="66"/>
      <c r="C12" s="73"/>
      <c r="D12" s="73"/>
    </row>
    <row r="13" spans="1:8" s="40" customFormat="1">
      <c r="A13" s="57">
        <v>3.3</v>
      </c>
      <c r="B13" s="58" t="s">
        <v>202</v>
      </c>
      <c r="C13" s="71"/>
      <c r="D13" s="71"/>
      <c r="E13" s="74"/>
      <c r="F13" s="74"/>
      <c r="G13" s="178"/>
      <c r="H13" s="178"/>
    </row>
    <row r="14" spans="1:8" s="37" customFormat="1" ht="45.6">
      <c r="A14" s="59" t="s">
        <v>123</v>
      </c>
      <c r="B14" s="60" t="s">
        <v>203</v>
      </c>
      <c r="C14" s="73" t="s">
        <v>147</v>
      </c>
      <c r="D14" s="73">
        <v>1</v>
      </c>
      <c r="E14" s="72"/>
      <c r="F14" s="72"/>
      <c r="G14" s="177">
        <f>+E14*D14</f>
        <v>0</v>
      </c>
      <c r="H14" s="177">
        <f>+F14*D14</f>
        <v>0</v>
      </c>
    </row>
    <row r="15" spans="1:8">
      <c r="A15" s="59"/>
      <c r="B15" s="66"/>
      <c r="C15" s="73"/>
      <c r="D15" s="73"/>
    </row>
    <row r="16" spans="1:8" s="40" customFormat="1" ht="72">
      <c r="A16" s="57">
        <v>3.3</v>
      </c>
      <c r="B16" s="58" t="s">
        <v>153</v>
      </c>
      <c r="C16" s="71"/>
      <c r="D16" s="71"/>
      <c r="E16" s="74"/>
      <c r="F16" s="74"/>
      <c r="G16" s="178"/>
      <c r="H16" s="178"/>
    </row>
    <row r="17" spans="1:8" s="37" customFormat="1" ht="22.8">
      <c r="A17" s="59" t="s">
        <v>123</v>
      </c>
      <c r="B17" s="60" t="s">
        <v>204</v>
      </c>
      <c r="C17" s="73" t="s">
        <v>147</v>
      </c>
      <c r="D17" s="73">
        <v>45</v>
      </c>
      <c r="E17" s="72"/>
      <c r="F17" s="72"/>
      <c r="G17" s="177">
        <f>+E17*D17</f>
        <v>0</v>
      </c>
      <c r="H17" s="177">
        <f>+F17*D17</f>
        <v>0</v>
      </c>
    </row>
    <row r="18" spans="1:8">
      <c r="A18" s="59" t="s">
        <v>125</v>
      </c>
      <c r="B18" s="60" t="s">
        <v>205</v>
      </c>
      <c r="C18" s="73" t="s">
        <v>147</v>
      </c>
      <c r="D18" s="73">
        <v>0</v>
      </c>
      <c r="G18" s="177">
        <f>+E18*D18</f>
        <v>0</v>
      </c>
      <c r="H18" s="177">
        <f>+F18*D18</f>
        <v>0</v>
      </c>
    </row>
    <row r="19" spans="1:8" ht="22.8">
      <c r="A19" s="59" t="s">
        <v>127</v>
      </c>
      <c r="B19" s="60" t="s">
        <v>159</v>
      </c>
      <c r="C19" s="73" t="s">
        <v>147</v>
      </c>
      <c r="D19" s="73">
        <v>80</v>
      </c>
      <c r="G19" s="177">
        <f>+E19*D19</f>
        <v>0</v>
      </c>
      <c r="H19" s="177">
        <f>+F19*D19</f>
        <v>0</v>
      </c>
    </row>
    <row r="20" spans="1:8" ht="22.8">
      <c r="A20" s="59" t="s">
        <v>129</v>
      </c>
      <c r="B20" s="60" t="s">
        <v>160</v>
      </c>
      <c r="C20" s="73" t="s">
        <v>147</v>
      </c>
      <c r="D20" s="73">
        <v>90</v>
      </c>
      <c r="G20" s="177">
        <f>+E20*D20</f>
        <v>0</v>
      </c>
      <c r="H20" s="177">
        <f>+F20*D20</f>
        <v>0</v>
      </c>
    </row>
    <row r="21" spans="1:8">
      <c r="A21" s="59"/>
      <c r="B21" s="60"/>
      <c r="C21" s="73"/>
      <c r="D21" s="73"/>
    </row>
    <row r="22" spans="1:8" ht="79.8">
      <c r="A22" s="59">
        <v>3.4</v>
      </c>
      <c r="B22" s="60" t="s">
        <v>162</v>
      </c>
      <c r="C22" s="73"/>
      <c r="D22" s="73"/>
    </row>
    <row r="23" spans="1:8" ht="22.8">
      <c r="A23" s="59" t="s">
        <v>123</v>
      </c>
      <c r="B23" s="60" t="s">
        <v>206</v>
      </c>
      <c r="C23" s="73" t="s">
        <v>121</v>
      </c>
      <c r="D23" s="73">
        <v>2</v>
      </c>
      <c r="G23" s="177">
        <f>+E23*D23</f>
        <v>0</v>
      </c>
      <c r="H23" s="177">
        <f>+F23*D23</f>
        <v>0</v>
      </c>
    </row>
    <row r="24" spans="1:8">
      <c r="A24" s="59" t="s">
        <v>125</v>
      </c>
      <c r="B24" s="60" t="s">
        <v>207</v>
      </c>
      <c r="C24" s="73" t="s">
        <v>121</v>
      </c>
      <c r="D24" s="73">
        <v>0</v>
      </c>
      <c r="G24" s="177">
        <f>+E24*D24</f>
        <v>0</v>
      </c>
      <c r="H24" s="177">
        <f>+F24*D24</f>
        <v>0</v>
      </c>
    </row>
    <row r="25" spans="1:8" ht="22.8">
      <c r="A25" s="59" t="s">
        <v>127</v>
      </c>
      <c r="B25" s="60" t="s">
        <v>159</v>
      </c>
      <c r="C25" s="73" t="s">
        <v>121</v>
      </c>
      <c r="D25" s="73">
        <v>8</v>
      </c>
      <c r="G25" s="177">
        <f>+E25*D25</f>
        <v>0</v>
      </c>
      <c r="H25" s="177">
        <f>+F25*D25</f>
        <v>0</v>
      </c>
    </row>
    <row r="26" spans="1:8" ht="22.8">
      <c r="A26" s="59" t="s">
        <v>129</v>
      </c>
      <c r="B26" s="60" t="s">
        <v>160</v>
      </c>
      <c r="C26" s="73" t="s">
        <v>121</v>
      </c>
      <c r="D26" s="73">
        <v>8</v>
      </c>
      <c r="G26" s="177">
        <f>+E26*D26</f>
        <v>0</v>
      </c>
      <c r="H26" s="177">
        <f>+F26*D26</f>
        <v>0</v>
      </c>
    </row>
    <row r="27" spans="1:8">
      <c r="A27" s="59"/>
      <c r="B27" s="60"/>
      <c r="C27" s="73"/>
      <c r="D27" s="73"/>
    </row>
    <row r="28" spans="1:8" s="37" customFormat="1">
      <c r="A28" s="59">
        <v>3.5</v>
      </c>
      <c r="B28" s="60" t="s">
        <v>163</v>
      </c>
      <c r="C28" s="73"/>
      <c r="D28" s="73"/>
      <c r="E28" s="72"/>
      <c r="F28" s="72"/>
      <c r="G28" s="177"/>
      <c r="H28" s="177"/>
    </row>
    <row r="29" spans="1:8" s="37" customFormat="1">
      <c r="A29" s="59" t="s">
        <v>123</v>
      </c>
      <c r="B29" s="60" t="s">
        <v>164</v>
      </c>
      <c r="C29" s="73" t="s">
        <v>565</v>
      </c>
      <c r="D29" s="73">
        <v>10</v>
      </c>
      <c r="E29" s="72"/>
      <c r="F29" s="75"/>
      <c r="G29" s="177">
        <f>+E29*D29</f>
        <v>0</v>
      </c>
      <c r="H29" s="177">
        <f>+F29*D29</f>
        <v>0</v>
      </c>
    </row>
    <row r="30" spans="1:8" s="37" customFormat="1">
      <c r="A30" s="59" t="s">
        <v>125</v>
      </c>
      <c r="B30" s="60" t="s">
        <v>165</v>
      </c>
      <c r="C30" s="73" t="s">
        <v>565</v>
      </c>
      <c r="D30" s="73">
        <v>5</v>
      </c>
      <c r="E30" s="72"/>
      <c r="F30" s="75"/>
      <c r="G30" s="177">
        <f>+E30*D30</f>
        <v>0</v>
      </c>
      <c r="H30" s="177">
        <f>+F30*D30</f>
        <v>0</v>
      </c>
    </row>
    <row r="31" spans="1:8" s="37" customFormat="1">
      <c r="A31" s="59" t="s">
        <v>127</v>
      </c>
      <c r="B31" s="60" t="s">
        <v>166</v>
      </c>
      <c r="C31" s="73" t="s">
        <v>565</v>
      </c>
      <c r="D31" s="73">
        <v>5</v>
      </c>
      <c r="E31" s="72"/>
      <c r="F31" s="75"/>
      <c r="G31" s="177">
        <f>+E31*D31</f>
        <v>0</v>
      </c>
      <c r="H31" s="177">
        <f>+F31*D31</f>
        <v>0</v>
      </c>
    </row>
    <row r="32" spans="1:8" s="37" customFormat="1">
      <c r="A32" s="59" t="s">
        <v>129</v>
      </c>
      <c r="B32" s="60" t="s">
        <v>167</v>
      </c>
      <c r="C32" s="73" t="s">
        <v>565</v>
      </c>
      <c r="D32" s="73">
        <v>20</v>
      </c>
      <c r="E32" s="72"/>
      <c r="F32" s="75"/>
      <c r="G32" s="177">
        <f>+E32*D32</f>
        <v>0</v>
      </c>
      <c r="H32" s="177">
        <f>+F32*D32</f>
        <v>0</v>
      </c>
    </row>
    <row r="33" spans="1:8" s="37" customFormat="1">
      <c r="A33" s="59"/>
      <c r="B33" s="60"/>
      <c r="C33" s="73"/>
      <c r="D33" s="73"/>
      <c r="E33" s="72"/>
      <c r="F33" s="72"/>
      <c r="G33" s="177"/>
      <c r="H33" s="177"/>
    </row>
    <row r="34" spans="1:8" s="37" customFormat="1" ht="45.6">
      <c r="A34" s="59">
        <v>3.6</v>
      </c>
      <c r="B34" s="60" t="s">
        <v>168</v>
      </c>
      <c r="C34" s="73" t="s">
        <v>121</v>
      </c>
      <c r="D34" s="73">
        <v>4</v>
      </c>
      <c r="E34" s="72"/>
      <c r="F34" s="72"/>
      <c r="G34" s="177">
        <f>+E34*D34</f>
        <v>0</v>
      </c>
      <c r="H34" s="177">
        <f>+F34*D34</f>
        <v>0</v>
      </c>
    </row>
    <row r="35" spans="1:8" s="37" customFormat="1">
      <c r="A35" s="59"/>
      <c r="B35" s="60"/>
      <c r="C35" s="73"/>
      <c r="D35" s="73"/>
      <c r="E35" s="72"/>
      <c r="F35" s="72"/>
      <c r="G35" s="177"/>
      <c r="H35" s="177"/>
    </row>
    <row r="36" spans="1:8" s="37" customFormat="1" ht="68.400000000000006">
      <c r="A36" s="59">
        <v>3.7</v>
      </c>
      <c r="B36" s="60" t="s">
        <v>169</v>
      </c>
      <c r="C36" s="73"/>
      <c r="D36" s="73"/>
      <c r="E36" s="72"/>
      <c r="F36" s="72"/>
      <c r="G36" s="177"/>
      <c r="H36" s="177"/>
    </row>
    <row r="37" spans="1:8" s="37" customFormat="1">
      <c r="A37" s="59" t="s">
        <v>123</v>
      </c>
      <c r="B37" s="60" t="s">
        <v>170</v>
      </c>
      <c r="C37" s="73" t="s">
        <v>147</v>
      </c>
      <c r="D37" s="73">
        <v>0</v>
      </c>
      <c r="E37" s="72"/>
      <c r="F37" s="72"/>
      <c r="G37" s="177">
        <f>+E37*D37</f>
        <v>0</v>
      </c>
      <c r="H37" s="177">
        <f>+F37*D37</f>
        <v>0</v>
      </c>
    </row>
    <row r="38" spans="1:8" s="37" customFormat="1">
      <c r="A38" s="59" t="s">
        <v>125</v>
      </c>
      <c r="B38" s="60" t="s">
        <v>171</v>
      </c>
      <c r="C38" s="73" t="s">
        <v>121</v>
      </c>
      <c r="D38" s="73">
        <v>1</v>
      </c>
      <c r="E38" s="72"/>
      <c r="F38" s="72"/>
      <c r="G38" s="177">
        <f>+E38*D38</f>
        <v>0</v>
      </c>
      <c r="H38" s="177">
        <f>+F38*D38</f>
        <v>0</v>
      </c>
    </row>
    <row r="39" spans="1:8" s="37" customFormat="1">
      <c r="A39" s="59" t="s">
        <v>127</v>
      </c>
      <c r="B39" s="60" t="s">
        <v>172</v>
      </c>
      <c r="C39" s="73" t="s">
        <v>121</v>
      </c>
      <c r="D39" s="73">
        <v>0</v>
      </c>
      <c r="E39" s="72"/>
      <c r="F39" s="72"/>
      <c r="G39" s="177">
        <f>+E39*D39</f>
        <v>0</v>
      </c>
      <c r="H39" s="177">
        <f>+F39*D39</f>
        <v>0</v>
      </c>
    </row>
    <row r="40" spans="1:8" s="37" customFormat="1" ht="22.8">
      <c r="A40" s="59" t="s">
        <v>127</v>
      </c>
      <c r="B40" s="60" t="s">
        <v>173</v>
      </c>
      <c r="C40" s="73" t="s">
        <v>147</v>
      </c>
      <c r="D40" s="73">
        <v>40</v>
      </c>
      <c r="E40" s="72"/>
      <c r="F40" s="72"/>
      <c r="G40" s="177">
        <f>+E40*D40</f>
        <v>0</v>
      </c>
      <c r="H40" s="177">
        <f>+F40*D40</f>
        <v>0</v>
      </c>
    </row>
    <row r="41" spans="1:8" s="37" customFormat="1">
      <c r="A41" s="59"/>
      <c r="B41" s="60"/>
      <c r="C41" s="73"/>
      <c r="D41" s="73"/>
      <c r="E41" s="72"/>
      <c r="F41" s="72"/>
      <c r="G41" s="177"/>
      <c r="H41" s="177"/>
    </row>
    <row r="42" spans="1:8" s="37" customFormat="1" ht="22.8">
      <c r="A42" s="59">
        <v>3.8</v>
      </c>
      <c r="B42" s="60" t="s">
        <v>174</v>
      </c>
      <c r="C42" s="73"/>
      <c r="D42" s="73"/>
      <c r="E42" s="72"/>
      <c r="F42" s="72"/>
      <c r="G42" s="177"/>
      <c r="H42" s="177"/>
    </row>
    <row r="43" spans="1:8" s="37" customFormat="1" ht="34.200000000000003">
      <c r="A43" s="59" t="s">
        <v>123</v>
      </c>
      <c r="B43" s="60" t="s">
        <v>175</v>
      </c>
      <c r="C43" s="73" t="s">
        <v>121</v>
      </c>
      <c r="D43" s="73">
        <v>5</v>
      </c>
      <c r="E43" s="72"/>
      <c r="F43" s="72"/>
      <c r="G43" s="177">
        <f>+E43*D43</f>
        <v>0</v>
      </c>
      <c r="H43" s="177">
        <f>+F43*D43</f>
        <v>0</v>
      </c>
    </row>
    <row r="44" spans="1:8" s="37" customFormat="1" ht="34.200000000000003">
      <c r="A44" s="59" t="s">
        <v>125</v>
      </c>
      <c r="B44" s="60" t="s">
        <v>176</v>
      </c>
      <c r="C44" s="73" t="s">
        <v>121</v>
      </c>
      <c r="D44" s="73">
        <v>5</v>
      </c>
      <c r="E44" s="72"/>
      <c r="F44" s="72"/>
      <c r="G44" s="177">
        <f>+E44*D44</f>
        <v>0</v>
      </c>
      <c r="H44" s="177">
        <f>+F44*D44</f>
        <v>0</v>
      </c>
    </row>
    <row r="45" spans="1:8" s="37" customFormat="1">
      <c r="A45" s="59"/>
      <c r="B45" s="60"/>
      <c r="C45" s="73"/>
      <c r="D45" s="73"/>
      <c r="E45" s="72"/>
      <c r="F45" s="72"/>
      <c r="G45" s="177"/>
      <c r="H45" s="177"/>
    </row>
    <row r="46" spans="1:8" ht="57">
      <c r="A46" s="59">
        <v>3.9</v>
      </c>
      <c r="B46" s="60" t="s">
        <v>208</v>
      </c>
      <c r="C46" s="73" t="s">
        <v>121</v>
      </c>
      <c r="D46" s="73">
        <v>4</v>
      </c>
      <c r="G46" s="177">
        <f>+E46*D46</f>
        <v>0</v>
      </c>
      <c r="H46" s="177">
        <f>+F46*D46</f>
        <v>0</v>
      </c>
    </row>
    <row r="47" spans="1:8">
      <c r="A47" s="59"/>
      <c r="B47" s="60"/>
      <c r="C47" s="73"/>
      <c r="D47" s="73"/>
    </row>
    <row r="48" spans="1:8" ht="45.6">
      <c r="A48" s="67">
        <v>5.15</v>
      </c>
      <c r="B48" s="67" t="s">
        <v>209</v>
      </c>
      <c r="C48" s="85"/>
      <c r="D48" s="86"/>
    </row>
    <row r="49" spans="1:8" ht="22.8">
      <c r="A49" s="67" t="s">
        <v>123</v>
      </c>
      <c r="B49" s="67" t="s">
        <v>210</v>
      </c>
      <c r="C49" s="85" t="s">
        <v>121</v>
      </c>
      <c r="D49" s="86">
        <v>2</v>
      </c>
      <c r="G49" s="177">
        <f>+E49*D49</f>
        <v>0</v>
      </c>
      <c r="H49" s="177">
        <f>+F49*D49</f>
        <v>0</v>
      </c>
    </row>
    <row r="50" spans="1:8" ht="22.8">
      <c r="A50" s="67" t="s">
        <v>125</v>
      </c>
      <c r="B50" s="67" t="s">
        <v>211</v>
      </c>
      <c r="C50" s="85" t="s">
        <v>121</v>
      </c>
      <c r="D50" s="86">
        <v>2</v>
      </c>
      <c r="G50" s="177">
        <f>+E50*D50</f>
        <v>0</v>
      </c>
      <c r="H50" s="177">
        <f>+F50*D50</f>
        <v>0</v>
      </c>
    </row>
    <row r="51" spans="1:8" ht="22.8">
      <c r="A51" s="67" t="s">
        <v>127</v>
      </c>
      <c r="B51" s="67" t="s">
        <v>212</v>
      </c>
      <c r="C51" s="85" t="s">
        <v>121</v>
      </c>
      <c r="D51" s="86">
        <v>2</v>
      </c>
      <c r="G51" s="177">
        <f>+E51*D51</f>
        <v>0</v>
      </c>
      <c r="H51" s="177">
        <f>+F51*D51</f>
        <v>0</v>
      </c>
    </row>
    <row r="52" spans="1:8" ht="22.8">
      <c r="A52" s="67" t="s">
        <v>129</v>
      </c>
      <c r="B52" s="67" t="s">
        <v>213</v>
      </c>
      <c r="C52" s="85" t="s">
        <v>121</v>
      </c>
      <c r="D52" s="86">
        <v>2</v>
      </c>
      <c r="F52" s="75"/>
      <c r="G52" s="177">
        <f>+E52*D52</f>
        <v>0</v>
      </c>
      <c r="H52" s="177">
        <f>+F52*D52</f>
        <v>0</v>
      </c>
    </row>
    <row r="53" spans="1:8" ht="45.6">
      <c r="A53" s="67" t="s">
        <v>131</v>
      </c>
      <c r="B53" s="67" t="s">
        <v>214</v>
      </c>
      <c r="C53" s="85" t="s">
        <v>121</v>
      </c>
      <c r="D53" s="86">
        <v>2</v>
      </c>
      <c r="G53" s="177">
        <f>+E53*D53</f>
        <v>0</v>
      </c>
      <c r="H53" s="177">
        <f>+F53*D53</f>
        <v>0</v>
      </c>
    </row>
    <row r="54" spans="1:8">
      <c r="A54" s="59"/>
      <c r="B54" s="60"/>
      <c r="C54" s="73"/>
      <c r="D54" s="73"/>
    </row>
    <row r="55" spans="1:8" s="37" customFormat="1" ht="24">
      <c r="A55" s="59"/>
      <c r="B55" s="58" t="s">
        <v>178</v>
      </c>
      <c r="C55" s="73"/>
      <c r="D55" s="73"/>
      <c r="E55" s="72"/>
      <c r="F55" s="72"/>
      <c r="G55" s="177"/>
      <c r="H55" s="177"/>
    </row>
    <row r="56" spans="1:8" s="37" customFormat="1">
      <c r="A56" s="59">
        <v>3.1</v>
      </c>
      <c r="B56" s="60" t="s">
        <v>179</v>
      </c>
      <c r="C56" s="73"/>
      <c r="D56" s="73"/>
      <c r="E56" s="72"/>
      <c r="F56" s="72"/>
      <c r="G56" s="177"/>
      <c r="H56" s="177"/>
    </row>
    <row r="57" spans="1:8" s="37" customFormat="1" ht="45.6">
      <c r="A57" s="59" t="s">
        <v>123</v>
      </c>
      <c r="B57" s="60" t="s">
        <v>180</v>
      </c>
      <c r="C57" s="73" t="s">
        <v>147</v>
      </c>
      <c r="D57" s="73">
        <v>120</v>
      </c>
      <c r="E57" s="72"/>
      <c r="F57" s="72"/>
      <c r="G57" s="177">
        <f>+E57*D57</f>
        <v>0</v>
      </c>
      <c r="H57" s="177">
        <f>+F57*D57</f>
        <v>0</v>
      </c>
    </row>
    <row r="58" spans="1:8" s="37" customFormat="1" ht="45.6">
      <c r="A58" s="59" t="s">
        <v>127</v>
      </c>
      <c r="B58" s="60" t="s">
        <v>181</v>
      </c>
      <c r="C58" s="73" t="s">
        <v>121</v>
      </c>
      <c r="D58" s="73">
        <v>42</v>
      </c>
      <c r="E58" s="72"/>
      <c r="F58" s="72"/>
      <c r="G58" s="177">
        <f>+E58*D58</f>
        <v>0</v>
      </c>
      <c r="H58" s="177">
        <f>+F58*D58</f>
        <v>0</v>
      </c>
    </row>
    <row r="59" spans="1:8" s="37" customFormat="1">
      <c r="A59" s="59">
        <v>3.11</v>
      </c>
      <c r="B59" s="60" t="s">
        <v>182</v>
      </c>
      <c r="C59" s="73"/>
      <c r="D59" s="73"/>
      <c r="E59" s="72"/>
      <c r="F59" s="72"/>
      <c r="G59" s="177"/>
      <c r="H59" s="177"/>
    </row>
    <row r="60" spans="1:8" s="37" customFormat="1" ht="22.8">
      <c r="A60" s="59" t="s">
        <v>123</v>
      </c>
      <c r="B60" s="60" t="s">
        <v>183</v>
      </c>
      <c r="C60" s="73" t="s">
        <v>121</v>
      </c>
      <c r="D60" s="73">
        <v>1</v>
      </c>
      <c r="E60" s="72"/>
      <c r="F60" s="72"/>
      <c r="G60" s="177">
        <f>+E60*D60</f>
        <v>0</v>
      </c>
      <c r="H60" s="177">
        <f>+F60*D60</f>
        <v>0</v>
      </c>
    </row>
    <row r="61" spans="1:8" s="37" customFormat="1">
      <c r="A61" s="59"/>
      <c r="B61" s="60"/>
      <c r="C61" s="73"/>
      <c r="D61" s="73"/>
      <c r="E61" s="72"/>
      <c r="F61" s="72"/>
      <c r="G61" s="177"/>
      <c r="H61" s="177"/>
    </row>
    <row r="62" spans="1:8" s="37" customFormat="1" ht="34.200000000000003">
      <c r="A62" s="59">
        <v>3.12</v>
      </c>
      <c r="B62" s="60" t="s">
        <v>184</v>
      </c>
      <c r="C62" s="73"/>
      <c r="D62" s="73"/>
      <c r="E62" s="72"/>
      <c r="F62" s="72"/>
      <c r="G62" s="177"/>
      <c r="H62" s="177"/>
    </row>
    <row r="63" spans="1:8" s="37" customFormat="1">
      <c r="A63" s="59" t="s">
        <v>123</v>
      </c>
      <c r="B63" s="60" t="s">
        <v>185</v>
      </c>
      <c r="C63" s="73" t="s">
        <v>147</v>
      </c>
      <c r="D63" s="73">
        <v>0</v>
      </c>
      <c r="E63" s="72"/>
      <c r="F63" s="72"/>
      <c r="G63" s="177">
        <f>+E63*D63</f>
        <v>0</v>
      </c>
      <c r="H63" s="177">
        <f>+F63*D63</f>
        <v>0</v>
      </c>
    </row>
    <row r="64" spans="1:8" s="37" customFormat="1">
      <c r="A64" s="59" t="s">
        <v>125</v>
      </c>
      <c r="B64" s="60" t="s">
        <v>186</v>
      </c>
      <c r="C64" s="73" t="s">
        <v>147</v>
      </c>
      <c r="D64" s="73">
        <v>360</v>
      </c>
      <c r="E64" s="72"/>
      <c r="F64" s="72"/>
      <c r="G64" s="177">
        <f>+E64*D64</f>
        <v>0</v>
      </c>
      <c r="H64" s="177">
        <f>+F64*D64</f>
        <v>0</v>
      </c>
    </row>
    <row r="65" spans="1:8" s="37" customFormat="1">
      <c r="A65" s="59" t="s">
        <v>127</v>
      </c>
      <c r="B65" s="60" t="s">
        <v>187</v>
      </c>
      <c r="C65" s="73" t="s">
        <v>147</v>
      </c>
      <c r="D65" s="73">
        <v>400</v>
      </c>
      <c r="E65" s="72"/>
      <c r="F65" s="72"/>
      <c r="G65" s="177">
        <f>+E65*D65</f>
        <v>0</v>
      </c>
      <c r="H65" s="177">
        <f>+F65*D65</f>
        <v>0</v>
      </c>
    </row>
    <row r="66" spans="1:8" s="37" customFormat="1">
      <c r="A66" s="59" t="s">
        <v>129</v>
      </c>
      <c r="B66" s="60" t="s">
        <v>188</v>
      </c>
      <c r="C66" s="73" t="s">
        <v>147</v>
      </c>
      <c r="D66" s="73">
        <v>240</v>
      </c>
      <c r="E66" s="72"/>
      <c r="F66" s="72"/>
      <c r="G66" s="177">
        <f>+E66*D66</f>
        <v>0</v>
      </c>
      <c r="H66" s="177">
        <f>+F66*D66</f>
        <v>0</v>
      </c>
    </row>
    <row r="67" spans="1:8" s="37" customFormat="1">
      <c r="A67" s="59"/>
      <c r="B67" s="60"/>
      <c r="C67" s="73"/>
      <c r="D67" s="73"/>
      <c r="E67" s="72"/>
      <c r="F67" s="72"/>
      <c r="G67" s="177"/>
      <c r="H67" s="177"/>
    </row>
    <row r="68" spans="1:8" s="37" customFormat="1" ht="34.200000000000003">
      <c r="A68" s="59">
        <v>3.13</v>
      </c>
      <c r="B68" s="60" t="s">
        <v>189</v>
      </c>
      <c r="C68" s="73"/>
      <c r="D68" s="73"/>
      <c r="E68" s="72"/>
      <c r="F68" s="72"/>
      <c r="G68" s="177"/>
      <c r="H68" s="177"/>
    </row>
    <row r="69" spans="1:8" s="37" customFormat="1">
      <c r="A69" s="59" t="s">
        <v>123</v>
      </c>
      <c r="B69" s="60" t="s">
        <v>185</v>
      </c>
      <c r="C69" s="73" t="s">
        <v>147</v>
      </c>
      <c r="D69" s="73">
        <v>0</v>
      </c>
      <c r="E69" s="72"/>
      <c r="F69" s="72"/>
      <c r="G69" s="177">
        <f>+E69*D69</f>
        <v>0</v>
      </c>
      <c r="H69" s="177">
        <f>+F69*D69</f>
        <v>0</v>
      </c>
    </row>
    <row r="70" spans="1:8" s="37" customFormat="1">
      <c r="A70" s="59" t="s">
        <v>125</v>
      </c>
      <c r="B70" s="60" t="s">
        <v>186</v>
      </c>
      <c r="C70" s="73" t="s">
        <v>147</v>
      </c>
      <c r="D70" s="73">
        <v>120</v>
      </c>
      <c r="E70" s="72"/>
      <c r="F70" s="72"/>
      <c r="G70" s="177">
        <f>+E70*D70</f>
        <v>0</v>
      </c>
      <c r="H70" s="177">
        <f>+F70*D70</f>
        <v>0</v>
      </c>
    </row>
    <row r="71" spans="1:8" s="37" customFormat="1">
      <c r="A71" s="59" t="s">
        <v>127</v>
      </c>
      <c r="B71" s="60" t="s">
        <v>187</v>
      </c>
      <c r="C71" s="73" t="s">
        <v>147</v>
      </c>
      <c r="D71" s="73">
        <v>140</v>
      </c>
      <c r="E71" s="72"/>
      <c r="F71" s="72"/>
      <c r="G71" s="177">
        <f>+E71*D71</f>
        <v>0</v>
      </c>
      <c r="H71" s="177">
        <f>+F71*D71</f>
        <v>0</v>
      </c>
    </row>
    <row r="72" spans="1:8" s="37" customFormat="1">
      <c r="A72" s="59" t="s">
        <v>129</v>
      </c>
      <c r="B72" s="60" t="s">
        <v>188</v>
      </c>
      <c r="C72" s="73" t="s">
        <v>147</v>
      </c>
      <c r="D72" s="73">
        <v>80</v>
      </c>
      <c r="E72" s="72"/>
      <c r="F72" s="72"/>
      <c r="G72" s="177">
        <f>+E72*D72</f>
        <v>0</v>
      </c>
      <c r="H72" s="177">
        <f>+F72*D72</f>
        <v>0</v>
      </c>
    </row>
    <row r="73" spans="1:8" s="37" customFormat="1">
      <c r="A73" s="59"/>
      <c r="B73" s="60"/>
      <c r="C73" s="73"/>
      <c r="D73" s="73"/>
      <c r="E73" s="72"/>
      <c r="F73" s="72"/>
      <c r="G73" s="177"/>
      <c r="H73" s="177"/>
    </row>
    <row r="74" spans="1:8" s="37" customFormat="1" ht="34.200000000000003">
      <c r="A74" s="59">
        <v>3.14</v>
      </c>
      <c r="B74" s="60" t="s">
        <v>190</v>
      </c>
      <c r="C74" s="73"/>
      <c r="D74" s="73"/>
      <c r="E74" s="72"/>
      <c r="F74" s="72"/>
      <c r="G74" s="177"/>
      <c r="H74" s="177"/>
    </row>
    <row r="75" spans="1:8" ht="34.200000000000003">
      <c r="A75" s="59" t="s">
        <v>123</v>
      </c>
      <c r="B75" s="60" t="s">
        <v>191</v>
      </c>
      <c r="C75" s="73" t="s">
        <v>121</v>
      </c>
      <c r="D75" s="73">
        <v>4</v>
      </c>
      <c r="G75" s="177">
        <f>+E75*D75</f>
        <v>0</v>
      </c>
      <c r="H75" s="177">
        <f>+F75*D75</f>
        <v>0</v>
      </c>
    </row>
    <row r="76" spans="1:8">
      <c r="A76" s="59"/>
      <c r="B76" s="60"/>
      <c r="C76" s="73"/>
      <c r="D76" s="73"/>
    </row>
    <row r="77" spans="1:8" ht="34.200000000000003">
      <c r="A77" s="59" t="s">
        <v>125</v>
      </c>
      <c r="B77" s="60" t="s">
        <v>192</v>
      </c>
      <c r="C77" s="73" t="s">
        <v>121</v>
      </c>
      <c r="D77" s="73">
        <v>2</v>
      </c>
      <c r="G77" s="177">
        <f>+E77*D77</f>
        <v>0</v>
      </c>
      <c r="H77" s="177">
        <f>+F77*D77</f>
        <v>0</v>
      </c>
    </row>
    <row r="78" spans="1:8">
      <c r="A78" s="59"/>
      <c r="B78" s="60"/>
      <c r="C78" s="73"/>
      <c r="D78" s="73"/>
    </row>
    <row r="79" spans="1:8" ht="34.200000000000003">
      <c r="A79" s="59" t="s">
        <v>127</v>
      </c>
      <c r="B79" s="60" t="s">
        <v>193</v>
      </c>
      <c r="C79" s="73" t="s">
        <v>121</v>
      </c>
      <c r="D79" s="73">
        <v>4</v>
      </c>
      <c r="G79" s="177">
        <f>+E79*D79</f>
        <v>0</v>
      </c>
      <c r="H79" s="177">
        <f>+F79*D79</f>
        <v>0</v>
      </c>
    </row>
    <row r="80" spans="1:8">
      <c r="A80" s="59"/>
      <c r="B80" s="60"/>
      <c r="C80" s="73"/>
      <c r="D80" s="73"/>
    </row>
    <row r="81" spans="1:8" ht="34.200000000000003">
      <c r="A81" s="59" t="s">
        <v>129</v>
      </c>
      <c r="B81" s="60" t="s">
        <v>215</v>
      </c>
      <c r="C81" s="73" t="s">
        <v>121</v>
      </c>
      <c r="D81" s="73">
        <v>6</v>
      </c>
      <c r="G81" s="177">
        <f>+E81*D81</f>
        <v>0</v>
      </c>
      <c r="H81" s="177">
        <f>+F81*D81</f>
        <v>0</v>
      </c>
    </row>
    <row r="82" spans="1:8">
      <c r="A82" s="59"/>
      <c r="B82" s="60"/>
      <c r="C82" s="73"/>
      <c r="D82" s="73"/>
    </row>
    <row r="83" spans="1:8" ht="34.200000000000003">
      <c r="A83" s="59">
        <v>3.15</v>
      </c>
      <c r="B83" s="60" t="s">
        <v>216</v>
      </c>
      <c r="C83" s="73" t="s">
        <v>121</v>
      </c>
      <c r="D83" s="73">
        <v>2</v>
      </c>
      <c r="G83" s="177">
        <f>+E83*D83</f>
        <v>0</v>
      </c>
      <c r="H83" s="177">
        <f>+F83*D83</f>
        <v>0</v>
      </c>
    </row>
    <row r="84" spans="1:8">
      <c r="A84" s="59"/>
      <c r="B84" s="60"/>
      <c r="C84" s="73"/>
      <c r="D84" s="73"/>
    </row>
    <row r="85" spans="1:8" ht="45.6">
      <c r="A85" s="59">
        <v>3.16</v>
      </c>
      <c r="B85" s="60" t="s">
        <v>195</v>
      </c>
      <c r="C85" s="73" t="s">
        <v>121</v>
      </c>
      <c r="D85" s="73">
        <v>1</v>
      </c>
      <c r="G85" s="177">
        <f>+E85*D85</f>
        <v>0</v>
      </c>
      <c r="H85" s="177">
        <f>+F85*D85</f>
        <v>0</v>
      </c>
    </row>
    <row r="86" spans="1:8">
      <c r="A86" s="59"/>
      <c r="B86" s="60"/>
      <c r="C86" s="73"/>
      <c r="D86" s="73"/>
    </row>
    <row r="87" spans="1:8">
      <c r="A87" s="59"/>
      <c r="B87" s="60"/>
      <c r="C87" s="73"/>
      <c r="D87" s="73"/>
    </row>
    <row r="88" spans="1:8">
      <c r="A88" s="59"/>
      <c r="B88" s="60"/>
      <c r="C88" s="73"/>
      <c r="D88" s="73"/>
    </row>
    <row r="89" spans="1:8">
      <c r="A89" s="59"/>
      <c r="B89" s="60"/>
      <c r="C89" s="73"/>
      <c r="D89" s="73"/>
    </row>
    <row r="90" spans="1:8">
      <c r="A90" s="172" t="s">
        <v>199</v>
      </c>
      <c r="B90" s="172"/>
      <c r="C90" s="172"/>
      <c r="D90" s="172"/>
      <c r="E90" s="172"/>
      <c r="F90" s="172"/>
      <c r="G90" s="183">
        <f>SUM(G1:G89)</f>
        <v>0</v>
      </c>
      <c r="H90" s="183">
        <f>SUM(H1:H89)</f>
        <v>0</v>
      </c>
    </row>
    <row r="97" spans="1:5">
      <c r="A97" s="68"/>
      <c r="B97" s="68"/>
      <c r="C97" s="87"/>
      <c r="D97" s="87"/>
      <c r="E97" s="87"/>
    </row>
    <row r="98" spans="1:5">
      <c r="A98" s="68"/>
      <c r="B98" s="68"/>
      <c r="C98" s="87"/>
      <c r="D98" s="87"/>
      <c r="E98" s="87"/>
    </row>
    <row r="99" spans="1:5">
      <c r="A99" s="68"/>
      <c r="B99" s="68"/>
      <c r="C99" s="87"/>
      <c r="D99" s="87"/>
      <c r="E99" s="87"/>
    </row>
    <row r="100" spans="1:5">
      <c r="A100" s="68"/>
      <c r="B100" s="68"/>
      <c r="C100" s="87"/>
      <c r="D100" s="87"/>
      <c r="E100" s="87"/>
    </row>
    <row r="101" spans="1:5">
      <c r="A101" s="68"/>
      <c r="B101" s="68"/>
      <c r="C101" s="87"/>
      <c r="D101" s="87"/>
      <c r="E101" s="87"/>
    </row>
    <row r="102" spans="1:5">
      <c r="A102" s="68"/>
      <c r="B102" s="68"/>
      <c r="C102" s="87"/>
      <c r="D102" s="87"/>
      <c r="E102" s="87"/>
    </row>
  </sheetData>
  <mergeCells count="6">
    <mergeCell ref="A90:F90"/>
    <mergeCell ref="A5:H5"/>
    <mergeCell ref="A1:H1"/>
    <mergeCell ref="A2:H2"/>
    <mergeCell ref="A3:H3"/>
    <mergeCell ref="A4:H4"/>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FD57E-70C4-4235-8AC5-7CD2EBC8C7A0}">
  <dimension ref="A1:H94"/>
  <sheetViews>
    <sheetView showZeros="0" tabSelected="1" view="pageBreakPreview" zoomScaleNormal="100" zoomScaleSheetLayoutView="100" workbookViewId="0">
      <selection activeCell="D13" sqref="D13"/>
    </sheetView>
  </sheetViews>
  <sheetFormatPr defaultColWidth="8.77734375" defaultRowHeight="13.2"/>
  <cols>
    <col min="1" max="1" width="3.6640625" style="61" customWidth="1"/>
    <col min="2" max="2" width="22" style="62" customWidth="1"/>
    <col min="3" max="3" width="4.88671875" style="76" customWidth="1"/>
    <col min="4" max="4" width="6.44140625" style="76" customWidth="1"/>
    <col min="5" max="5" width="10.109375" style="72" customWidth="1"/>
    <col min="6" max="6" width="13.44140625" style="72" customWidth="1"/>
    <col min="7" max="8" width="12.88671875" style="177" customWidth="1"/>
    <col min="9" max="256" width="8.77734375" style="30"/>
    <col min="257" max="257" width="5.21875" style="30" bestFit="1" customWidth="1"/>
    <col min="258" max="258" width="20.44140625" style="30" customWidth="1"/>
    <col min="259" max="259" width="5" style="30" bestFit="1" customWidth="1"/>
    <col min="260" max="260" width="4.77734375" style="30" bestFit="1" customWidth="1"/>
    <col min="261" max="261" width="12.44140625" style="30" bestFit="1" customWidth="1"/>
    <col min="262" max="263" width="14.21875" style="30" bestFit="1" customWidth="1"/>
    <col min="264" max="264" width="15.21875" style="30" bestFit="1" customWidth="1"/>
    <col min="265" max="512" width="8.77734375" style="30"/>
    <col min="513" max="513" width="5.21875" style="30" bestFit="1" customWidth="1"/>
    <col min="514" max="514" width="20.44140625" style="30" customWidth="1"/>
    <col min="515" max="515" width="5" style="30" bestFit="1" customWidth="1"/>
    <col min="516" max="516" width="4.77734375" style="30" bestFit="1" customWidth="1"/>
    <col min="517" max="517" width="12.44140625" style="30" bestFit="1" customWidth="1"/>
    <col min="518" max="519" width="14.21875" style="30" bestFit="1" customWidth="1"/>
    <col min="520" max="520" width="15.21875" style="30" bestFit="1" customWidth="1"/>
    <col min="521" max="768" width="8.77734375" style="30"/>
    <col min="769" max="769" width="5.21875" style="30" bestFit="1" customWidth="1"/>
    <col min="770" max="770" width="20.44140625" style="30" customWidth="1"/>
    <col min="771" max="771" width="5" style="30" bestFit="1" customWidth="1"/>
    <col min="772" max="772" width="4.77734375" style="30" bestFit="1" customWidth="1"/>
    <col min="773" max="773" width="12.44140625" style="30" bestFit="1" customWidth="1"/>
    <col min="774" max="775" width="14.21875" style="30" bestFit="1" customWidth="1"/>
    <col min="776" max="776" width="15.21875" style="30" bestFit="1" customWidth="1"/>
    <col min="777" max="1024" width="8.77734375" style="30"/>
    <col min="1025" max="1025" width="5.21875" style="30" bestFit="1" customWidth="1"/>
    <col min="1026" max="1026" width="20.44140625" style="30" customWidth="1"/>
    <col min="1027" max="1027" width="5" style="30" bestFit="1" customWidth="1"/>
    <col min="1028" max="1028" width="4.77734375" style="30" bestFit="1" customWidth="1"/>
    <col min="1029" max="1029" width="12.44140625" style="30" bestFit="1" customWidth="1"/>
    <col min="1030" max="1031" width="14.21875" style="30" bestFit="1" customWidth="1"/>
    <col min="1032" max="1032" width="15.21875" style="30" bestFit="1" customWidth="1"/>
    <col min="1033" max="1280" width="8.77734375" style="30"/>
    <col min="1281" max="1281" width="5.21875" style="30" bestFit="1" customWidth="1"/>
    <col min="1282" max="1282" width="20.44140625" style="30" customWidth="1"/>
    <col min="1283" max="1283" width="5" style="30" bestFit="1" customWidth="1"/>
    <col min="1284" max="1284" width="4.77734375" style="30" bestFit="1" customWidth="1"/>
    <col min="1285" max="1285" width="12.44140625" style="30" bestFit="1" customWidth="1"/>
    <col min="1286" max="1287" width="14.21875" style="30" bestFit="1" customWidth="1"/>
    <col min="1288" max="1288" width="15.21875" style="30" bestFit="1" customWidth="1"/>
    <col min="1289" max="1536" width="8.77734375" style="30"/>
    <col min="1537" max="1537" width="5.21875" style="30" bestFit="1" customWidth="1"/>
    <col min="1538" max="1538" width="20.44140625" style="30" customWidth="1"/>
    <col min="1539" max="1539" width="5" style="30" bestFit="1" customWidth="1"/>
    <col min="1540" max="1540" width="4.77734375" style="30" bestFit="1" customWidth="1"/>
    <col min="1541" max="1541" width="12.44140625" style="30" bestFit="1" customWidth="1"/>
    <col min="1542" max="1543" width="14.21875" style="30" bestFit="1" customWidth="1"/>
    <col min="1544" max="1544" width="15.21875" style="30" bestFit="1" customWidth="1"/>
    <col min="1545" max="1792" width="8.77734375" style="30"/>
    <col min="1793" max="1793" width="5.21875" style="30" bestFit="1" customWidth="1"/>
    <col min="1794" max="1794" width="20.44140625" style="30" customWidth="1"/>
    <col min="1795" max="1795" width="5" style="30" bestFit="1" customWidth="1"/>
    <col min="1796" max="1796" width="4.77734375" style="30" bestFit="1" customWidth="1"/>
    <col min="1797" max="1797" width="12.44140625" style="30" bestFit="1" customWidth="1"/>
    <col min="1798" max="1799" width="14.21875" style="30" bestFit="1" customWidth="1"/>
    <col min="1800" max="1800" width="15.21875" style="30" bestFit="1" customWidth="1"/>
    <col min="1801" max="2048" width="8.77734375" style="30"/>
    <col min="2049" max="2049" width="5.21875" style="30" bestFit="1" customWidth="1"/>
    <col min="2050" max="2050" width="20.44140625" style="30" customWidth="1"/>
    <col min="2051" max="2051" width="5" style="30" bestFit="1" customWidth="1"/>
    <col min="2052" max="2052" width="4.77734375" style="30" bestFit="1" customWidth="1"/>
    <col min="2053" max="2053" width="12.44140625" style="30" bestFit="1" customWidth="1"/>
    <col min="2054" max="2055" width="14.21875" style="30" bestFit="1" customWidth="1"/>
    <col min="2056" max="2056" width="15.21875" style="30" bestFit="1" customWidth="1"/>
    <col min="2057" max="2304" width="8.77734375" style="30"/>
    <col min="2305" max="2305" width="5.21875" style="30" bestFit="1" customWidth="1"/>
    <col min="2306" max="2306" width="20.44140625" style="30" customWidth="1"/>
    <col min="2307" max="2307" width="5" style="30" bestFit="1" customWidth="1"/>
    <col min="2308" max="2308" width="4.77734375" style="30" bestFit="1" customWidth="1"/>
    <col min="2309" max="2309" width="12.44140625" style="30" bestFit="1" customWidth="1"/>
    <col min="2310" max="2311" width="14.21875" style="30" bestFit="1" customWidth="1"/>
    <col min="2312" max="2312" width="15.21875" style="30" bestFit="1" customWidth="1"/>
    <col min="2313" max="2560" width="8.77734375" style="30"/>
    <col min="2561" max="2561" width="5.21875" style="30" bestFit="1" customWidth="1"/>
    <col min="2562" max="2562" width="20.44140625" style="30" customWidth="1"/>
    <col min="2563" max="2563" width="5" style="30" bestFit="1" customWidth="1"/>
    <col min="2564" max="2564" width="4.77734375" style="30" bestFit="1" customWidth="1"/>
    <col min="2565" max="2565" width="12.44140625" style="30" bestFit="1" customWidth="1"/>
    <col min="2566" max="2567" width="14.21875" style="30" bestFit="1" customWidth="1"/>
    <col min="2568" max="2568" width="15.21875" style="30" bestFit="1" customWidth="1"/>
    <col min="2569" max="2816" width="8.77734375" style="30"/>
    <col min="2817" max="2817" width="5.21875" style="30" bestFit="1" customWidth="1"/>
    <col min="2818" max="2818" width="20.44140625" style="30" customWidth="1"/>
    <col min="2819" max="2819" width="5" style="30" bestFit="1" customWidth="1"/>
    <col min="2820" max="2820" width="4.77734375" style="30" bestFit="1" customWidth="1"/>
    <col min="2821" max="2821" width="12.44140625" style="30" bestFit="1" customWidth="1"/>
    <col min="2822" max="2823" width="14.21875" style="30" bestFit="1" customWidth="1"/>
    <col min="2824" max="2824" width="15.21875" style="30" bestFit="1" customWidth="1"/>
    <col min="2825" max="3072" width="8.77734375" style="30"/>
    <col min="3073" max="3073" width="5.21875" style="30" bestFit="1" customWidth="1"/>
    <col min="3074" max="3074" width="20.44140625" style="30" customWidth="1"/>
    <col min="3075" max="3075" width="5" style="30" bestFit="1" customWidth="1"/>
    <col min="3076" max="3076" width="4.77734375" style="30" bestFit="1" customWidth="1"/>
    <col min="3077" max="3077" width="12.44140625" style="30" bestFit="1" customWidth="1"/>
    <col min="3078" max="3079" width="14.21875" style="30" bestFit="1" customWidth="1"/>
    <col min="3080" max="3080" width="15.21875" style="30" bestFit="1" customWidth="1"/>
    <col min="3081" max="3328" width="8.77734375" style="30"/>
    <col min="3329" max="3329" width="5.21875" style="30" bestFit="1" customWidth="1"/>
    <col min="3330" max="3330" width="20.44140625" style="30" customWidth="1"/>
    <col min="3331" max="3331" width="5" style="30" bestFit="1" customWidth="1"/>
    <col min="3332" max="3332" width="4.77734375" style="30" bestFit="1" customWidth="1"/>
    <col min="3333" max="3333" width="12.44140625" style="30" bestFit="1" customWidth="1"/>
    <col min="3334" max="3335" width="14.21875" style="30" bestFit="1" customWidth="1"/>
    <col min="3336" max="3336" width="15.21875" style="30" bestFit="1" customWidth="1"/>
    <col min="3337" max="3584" width="8.77734375" style="30"/>
    <col min="3585" max="3585" width="5.21875" style="30" bestFit="1" customWidth="1"/>
    <col min="3586" max="3586" width="20.44140625" style="30" customWidth="1"/>
    <col min="3587" max="3587" width="5" style="30" bestFit="1" customWidth="1"/>
    <col min="3588" max="3588" width="4.77734375" style="30" bestFit="1" customWidth="1"/>
    <col min="3589" max="3589" width="12.44140625" style="30" bestFit="1" customWidth="1"/>
    <col min="3590" max="3591" width="14.21875" style="30" bestFit="1" customWidth="1"/>
    <col min="3592" max="3592" width="15.21875" style="30" bestFit="1" customWidth="1"/>
    <col min="3593" max="3840" width="8.77734375" style="30"/>
    <col min="3841" max="3841" width="5.21875" style="30" bestFit="1" customWidth="1"/>
    <col min="3842" max="3842" width="20.44140625" style="30" customWidth="1"/>
    <col min="3843" max="3843" width="5" style="30" bestFit="1" customWidth="1"/>
    <col min="3844" max="3844" width="4.77734375" style="30" bestFit="1" customWidth="1"/>
    <col min="3845" max="3845" width="12.44140625" style="30" bestFit="1" customWidth="1"/>
    <col min="3846" max="3847" width="14.21875" style="30" bestFit="1" customWidth="1"/>
    <col min="3848" max="3848" width="15.21875" style="30" bestFit="1" customWidth="1"/>
    <col min="3849" max="4096" width="8.77734375" style="30"/>
    <col min="4097" max="4097" width="5.21875" style="30" bestFit="1" customWidth="1"/>
    <col min="4098" max="4098" width="20.44140625" style="30" customWidth="1"/>
    <col min="4099" max="4099" width="5" style="30" bestFit="1" customWidth="1"/>
    <col min="4100" max="4100" width="4.77734375" style="30" bestFit="1" customWidth="1"/>
    <col min="4101" max="4101" width="12.44140625" style="30" bestFit="1" customWidth="1"/>
    <col min="4102" max="4103" width="14.21875" style="30" bestFit="1" customWidth="1"/>
    <col min="4104" max="4104" width="15.21875" style="30" bestFit="1" customWidth="1"/>
    <col min="4105" max="4352" width="8.77734375" style="30"/>
    <col min="4353" max="4353" width="5.21875" style="30" bestFit="1" customWidth="1"/>
    <col min="4354" max="4354" width="20.44140625" style="30" customWidth="1"/>
    <col min="4355" max="4355" width="5" style="30" bestFit="1" customWidth="1"/>
    <col min="4356" max="4356" width="4.77734375" style="30" bestFit="1" customWidth="1"/>
    <col min="4357" max="4357" width="12.44140625" style="30" bestFit="1" customWidth="1"/>
    <col min="4358" max="4359" width="14.21875" style="30" bestFit="1" customWidth="1"/>
    <col min="4360" max="4360" width="15.21875" style="30" bestFit="1" customWidth="1"/>
    <col min="4361" max="4608" width="8.77734375" style="30"/>
    <col min="4609" max="4609" width="5.21875" style="30" bestFit="1" customWidth="1"/>
    <col min="4610" max="4610" width="20.44140625" style="30" customWidth="1"/>
    <col min="4611" max="4611" width="5" style="30" bestFit="1" customWidth="1"/>
    <col min="4612" max="4612" width="4.77734375" style="30" bestFit="1" customWidth="1"/>
    <col min="4613" max="4613" width="12.44140625" style="30" bestFit="1" customWidth="1"/>
    <col min="4614" max="4615" width="14.21875" style="30" bestFit="1" customWidth="1"/>
    <col min="4616" max="4616" width="15.21875" style="30" bestFit="1" customWidth="1"/>
    <col min="4617" max="4864" width="8.77734375" style="30"/>
    <col min="4865" max="4865" width="5.21875" style="30" bestFit="1" customWidth="1"/>
    <col min="4866" max="4866" width="20.44140625" style="30" customWidth="1"/>
    <col min="4867" max="4867" width="5" style="30" bestFit="1" customWidth="1"/>
    <col min="4868" max="4868" width="4.77734375" style="30" bestFit="1" customWidth="1"/>
    <col min="4869" max="4869" width="12.44140625" style="30" bestFit="1" customWidth="1"/>
    <col min="4870" max="4871" width="14.21875" style="30" bestFit="1" customWidth="1"/>
    <col min="4872" max="4872" width="15.21875" style="30" bestFit="1" customWidth="1"/>
    <col min="4873" max="5120" width="8.77734375" style="30"/>
    <col min="5121" max="5121" width="5.21875" style="30" bestFit="1" customWidth="1"/>
    <col min="5122" max="5122" width="20.44140625" style="30" customWidth="1"/>
    <col min="5123" max="5123" width="5" style="30" bestFit="1" customWidth="1"/>
    <col min="5124" max="5124" width="4.77734375" style="30" bestFit="1" customWidth="1"/>
    <col min="5125" max="5125" width="12.44140625" style="30" bestFit="1" customWidth="1"/>
    <col min="5126" max="5127" width="14.21875" style="30" bestFit="1" customWidth="1"/>
    <col min="5128" max="5128" width="15.21875" style="30" bestFit="1" customWidth="1"/>
    <col min="5129" max="5376" width="8.77734375" style="30"/>
    <col min="5377" max="5377" width="5.21875" style="30" bestFit="1" customWidth="1"/>
    <col min="5378" max="5378" width="20.44140625" style="30" customWidth="1"/>
    <col min="5379" max="5379" width="5" style="30" bestFit="1" customWidth="1"/>
    <col min="5380" max="5380" width="4.77734375" style="30" bestFit="1" customWidth="1"/>
    <col min="5381" max="5381" width="12.44140625" style="30" bestFit="1" customWidth="1"/>
    <col min="5382" max="5383" width="14.21875" style="30" bestFit="1" customWidth="1"/>
    <col min="5384" max="5384" width="15.21875" style="30" bestFit="1" customWidth="1"/>
    <col min="5385" max="5632" width="8.77734375" style="30"/>
    <col min="5633" max="5633" width="5.21875" style="30" bestFit="1" customWidth="1"/>
    <col min="5634" max="5634" width="20.44140625" style="30" customWidth="1"/>
    <col min="5635" max="5635" width="5" style="30" bestFit="1" customWidth="1"/>
    <col min="5636" max="5636" width="4.77734375" style="30" bestFit="1" customWidth="1"/>
    <col min="5637" max="5637" width="12.44140625" style="30" bestFit="1" customWidth="1"/>
    <col min="5638" max="5639" width="14.21875" style="30" bestFit="1" customWidth="1"/>
    <col min="5640" max="5640" width="15.21875" style="30" bestFit="1" customWidth="1"/>
    <col min="5641" max="5888" width="8.77734375" style="30"/>
    <col min="5889" max="5889" width="5.21875" style="30" bestFit="1" customWidth="1"/>
    <col min="5890" max="5890" width="20.44140625" style="30" customWidth="1"/>
    <col min="5891" max="5891" width="5" style="30" bestFit="1" customWidth="1"/>
    <col min="5892" max="5892" width="4.77734375" style="30" bestFit="1" customWidth="1"/>
    <col min="5893" max="5893" width="12.44140625" style="30" bestFit="1" customWidth="1"/>
    <col min="5894" max="5895" width="14.21875" style="30" bestFit="1" customWidth="1"/>
    <col min="5896" max="5896" width="15.21875" style="30" bestFit="1" customWidth="1"/>
    <col min="5897" max="6144" width="8.77734375" style="30"/>
    <col min="6145" max="6145" width="5.21875" style="30" bestFit="1" customWidth="1"/>
    <col min="6146" max="6146" width="20.44140625" style="30" customWidth="1"/>
    <col min="6147" max="6147" width="5" style="30" bestFit="1" customWidth="1"/>
    <col min="6148" max="6148" width="4.77734375" style="30" bestFit="1" customWidth="1"/>
    <col min="6149" max="6149" width="12.44140625" style="30" bestFit="1" customWidth="1"/>
    <col min="6150" max="6151" width="14.21875" style="30" bestFit="1" customWidth="1"/>
    <col min="6152" max="6152" width="15.21875" style="30" bestFit="1" customWidth="1"/>
    <col min="6153" max="6400" width="8.77734375" style="30"/>
    <col min="6401" max="6401" width="5.21875" style="30" bestFit="1" customWidth="1"/>
    <col min="6402" max="6402" width="20.44140625" style="30" customWidth="1"/>
    <col min="6403" max="6403" width="5" style="30" bestFit="1" customWidth="1"/>
    <col min="6404" max="6404" width="4.77734375" style="30" bestFit="1" customWidth="1"/>
    <col min="6405" max="6405" width="12.44140625" style="30" bestFit="1" customWidth="1"/>
    <col min="6406" max="6407" width="14.21875" style="30" bestFit="1" customWidth="1"/>
    <col min="6408" max="6408" width="15.21875" style="30" bestFit="1" customWidth="1"/>
    <col min="6409" max="6656" width="8.77734375" style="30"/>
    <col min="6657" max="6657" width="5.21875" style="30" bestFit="1" customWidth="1"/>
    <col min="6658" max="6658" width="20.44140625" style="30" customWidth="1"/>
    <col min="6659" max="6659" width="5" style="30" bestFit="1" customWidth="1"/>
    <col min="6660" max="6660" width="4.77734375" style="30" bestFit="1" customWidth="1"/>
    <col min="6661" max="6661" width="12.44140625" style="30" bestFit="1" customWidth="1"/>
    <col min="6662" max="6663" width="14.21875" style="30" bestFit="1" customWidth="1"/>
    <col min="6664" max="6664" width="15.21875" style="30" bestFit="1" customWidth="1"/>
    <col min="6665" max="6912" width="8.77734375" style="30"/>
    <col min="6913" max="6913" width="5.21875" style="30" bestFit="1" customWidth="1"/>
    <col min="6914" max="6914" width="20.44140625" style="30" customWidth="1"/>
    <col min="6915" max="6915" width="5" style="30" bestFit="1" customWidth="1"/>
    <col min="6916" max="6916" width="4.77734375" style="30" bestFit="1" customWidth="1"/>
    <col min="6917" max="6917" width="12.44140625" style="30" bestFit="1" customWidth="1"/>
    <col min="6918" max="6919" width="14.21875" style="30" bestFit="1" customWidth="1"/>
    <col min="6920" max="6920" width="15.21875" style="30" bestFit="1" customWidth="1"/>
    <col min="6921" max="7168" width="8.77734375" style="30"/>
    <col min="7169" max="7169" width="5.21875" style="30" bestFit="1" customWidth="1"/>
    <col min="7170" max="7170" width="20.44140625" style="30" customWidth="1"/>
    <col min="7171" max="7171" width="5" style="30" bestFit="1" customWidth="1"/>
    <col min="7172" max="7172" width="4.77734375" style="30" bestFit="1" customWidth="1"/>
    <col min="7173" max="7173" width="12.44140625" style="30" bestFit="1" customWidth="1"/>
    <col min="7174" max="7175" width="14.21875" style="30" bestFit="1" customWidth="1"/>
    <col min="7176" max="7176" width="15.21875" style="30" bestFit="1" customWidth="1"/>
    <col min="7177" max="7424" width="8.77734375" style="30"/>
    <col min="7425" max="7425" width="5.21875" style="30" bestFit="1" customWidth="1"/>
    <col min="7426" max="7426" width="20.44140625" style="30" customWidth="1"/>
    <col min="7427" max="7427" width="5" style="30" bestFit="1" customWidth="1"/>
    <col min="7428" max="7428" width="4.77734375" style="30" bestFit="1" customWidth="1"/>
    <col min="7429" max="7429" width="12.44140625" style="30" bestFit="1" customWidth="1"/>
    <col min="7430" max="7431" width="14.21875" style="30" bestFit="1" customWidth="1"/>
    <col min="7432" max="7432" width="15.21875" style="30" bestFit="1" customWidth="1"/>
    <col min="7433" max="7680" width="8.77734375" style="30"/>
    <col min="7681" max="7681" width="5.21875" style="30" bestFit="1" customWidth="1"/>
    <col min="7682" max="7682" width="20.44140625" style="30" customWidth="1"/>
    <col min="7683" max="7683" width="5" style="30" bestFit="1" customWidth="1"/>
    <col min="7684" max="7684" width="4.77734375" style="30" bestFit="1" customWidth="1"/>
    <col min="7685" max="7685" width="12.44140625" style="30" bestFit="1" customWidth="1"/>
    <col min="7686" max="7687" width="14.21875" style="30" bestFit="1" customWidth="1"/>
    <col min="7688" max="7688" width="15.21875" style="30" bestFit="1" customWidth="1"/>
    <col min="7689" max="7936" width="8.77734375" style="30"/>
    <col min="7937" max="7937" width="5.21875" style="30" bestFit="1" customWidth="1"/>
    <col min="7938" max="7938" width="20.44140625" style="30" customWidth="1"/>
    <col min="7939" max="7939" width="5" style="30" bestFit="1" customWidth="1"/>
    <col min="7940" max="7940" width="4.77734375" style="30" bestFit="1" customWidth="1"/>
    <col min="7941" max="7941" width="12.44140625" style="30" bestFit="1" customWidth="1"/>
    <col min="7942" max="7943" width="14.21875" style="30" bestFit="1" customWidth="1"/>
    <col min="7944" max="7944" width="15.21875" style="30" bestFit="1" customWidth="1"/>
    <col min="7945" max="8192" width="8.77734375" style="30"/>
    <col min="8193" max="8193" width="5.21875" style="30" bestFit="1" customWidth="1"/>
    <col min="8194" max="8194" width="20.44140625" style="30" customWidth="1"/>
    <col min="8195" max="8195" width="5" style="30" bestFit="1" customWidth="1"/>
    <col min="8196" max="8196" width="4.77734375" style="30" bestFit="1" customWidth="1"/>
    <col min="8197" max="8197" width="12.44140625" style="30" bestFit="1" customWidth="1"/>
    <col min="8198" max="8199" width="14.21875" style="30" bestFit="1" customWidth="1"/>
    <col min="8200" max="8200" width="15.21875" style="30" bestFit="1" customWidth="1"/>
    <col min="8201" max="8448" width="8.77734375" style="30"/>
    <col min="8449" max="8449" width="5.21875" style="30" bestFit="1" customWidth="1"/>
    <col min="8450" max="8450" width="20.44140625" style="30" customWidth="1"/>
    <col min="8451" max="8451" width="5" style="30" bestFit="1" customWidth="1"/>
    <col min="8452" max="8452" width="4.77734375" style="30" bestFit="1" customWidth="1"/>
    <col min="8453" max="8453" width="12.44140625" style="30" bestFit="1" customWidth="1"/>
    <col min="8454" max="8455" width="14.21875" style="30" bestFit="1" customWidth="1"/>
    <col min="8456" max="8456" width="15.21875" style="30" bestFit="1" customWidth="1"/>
    <col min="8457" max="8704" width="8.77734375" style="30"/>
    <col min="8705" max="8705" width="5.21875" style="30" bestFit="1" customWidth="1"/>
    <col min="8706" max="8706" width="20.44140625" style="30" customWidth="1"/>
    <col min="8707" max="8707" width="5" style="30" bestFit="1" customWidth="1"/>
    <col min="8708" max="8708" width="4.77734375" style="30" bestFit="1" customWidth="1"/>
    <col min="8709" max="8709" width="12.44140625" style="30" bestFit="1" customWidth="1"/>
    <col min="8710" max="8711" width="14.21875" style="30" bestFit="1" customWidth="1"/>
    <col min="8712" max="8712" width="15.21875" style="30" bestFit="1" customWidth="1"/>
    <col min="8713" max="8960" width="8.77734375" style="30"/>
    <col min="8961" max="8961" width="5.21875" style="30" bestFit="1" customWidth="1"/>
    <col min="8962" max="8962" width="20.44140625" style="30" customWidth="1"/>
    <col min="8963" max="8963" width="5" style="30" bestFit="1" customWidth="1"/>
    <col min="8964" max="8964" width="4.77734375" style="30" bestFit="1" customWidth="1"/>
    <col min="8965" max="8965" width="12.44140625" style="30" bestFit="1" customWidth="1"/>
    <col min="8966" max="8967" width="14.21875" style="30" bestFit="1" customWidth="1"/>
    <col min="8968" max="8968" width="15.21875" style="30" bestFit="1" customWidth="1"/>
    <col min="8969" max="9216" width="8.77734375" style="30"/>
    <col min="9217" max="9217" width="5.21875" style="30" bestFit="1" customWidth="1"/>
    <col min="9218" max="9218" width="20.44140625" style="30" customWidth="1"/>
    <col min="9219" max="9219" width="5" style="30" bestFit="1" customWidth="1"/>
    <col min="9220" max="9220" width="4.77734375" style="30" bestFit="1" customWidth="1"/>
    <col min="9221" max="9221" width="12.44140625" style="30" bestFit="1" customWidth="1"/>
    <col min="9222" max="9223" width="14.21875" style="30" bestFit="1" customWidth="1"/>
    <col min="9224" max="9224" width="15.21875" style="30" bestFit="1" customWidth="1"/>
    <col min="9225" max="9472" width="8.77734375" style="30"/>
    <col min="9473" max="9473" width="5.21875" style="30" bestFit="1" customWidth="1"/>
    <col min="9474" max="9474" width="20.44140625" style="30" customWidth="1"/>
    <col min="9475" max="9475" width="5" style="30" bestFit="1" customWidth="1"/>
    <col min="9476" max="9476" width="4.77734375" style="30" bestFit="1" customWidth="1"/>
    <col min="9477" max="9477" width="12.44140625" style="30" bestFit="1" customWidth="1"/>
    <col min="9478" max="9479" width="14.21875" style="30" bestFit="1" customWidth="1"/>
    <col min="9480" max="9480" width="15.21875" style="30" bestFit="1" customWidth="1"/>
    <col min="9481" max="9728" width="8.77734375" style="30"/>
    <col min="9729" max="9729" width="5.21875" style="30" bestFit="1" customWidth="1"/>
    <col min="9730" max="9730" width="20.44140625" style="30" customWidth="1"/>
    <col min="9731" max="9731" width="5" style="30" bestFit="1" customWidth="1"/>
    <col min="9732" max="9732" width="4.77734375" style="30" bestFit="1" customWidth="1"/>
    <col min="9733" max="9733" width="12.44140625" style="30" bestFit="1" customWidth="1"/>
    <col min="9734" max="9735" width="14.21875" style="30" bestFit="1" customWidth="1"/>
    <col min="9736" max="9736" width="15.21875" style="30" bestFit="1" customWidth="1"/>
    <col min="9737" max="9984" width="8.77734375" style="30"/>
    <col min="9985" max="9985" width="5.21875" style="30" bestFit="1" customWidth="1"/>
    <col min="9986" max="9986" width="20.44140625" style="30" customWidth="1"/>
    <col min="9987" max="9987" width="5" style="30" bestFit="1" customWidth="1"/>
    <col min="9988" max="9988" width="4.77734375" style="30" bestFit="1" customWidth="1"/>
    <col min="9989" max="9989" width="12.44140625" style="30" bestFit="1" customWidth="1"/>
    <col min="9990" max="9991" width="14.21875" style="30" bestFit="1" customWidth="1"/>
    <col min="9992" max="9992" width="15.21875" style="30" bestFit="1" customWidth="1"/>
    <col min="9993" max="10240" width="8.77734375" style="30"/>
    <col min="10241" max="10241" width="5.21875" style="30" bestFit="1" customWidth="1"/>
    <col min="10242" max="10242" width="20.44140625" style="30" customWidth="1"/>
    <col min="10243" max="10243" width="5" style="30" bestFit="1" customWidth="1"/>
    <col min="10244" max="10244" width="4.77734375" style="30" bestFit="1" customWidth="1"/>
    <col min="10245" max="10245" width="12.44140625" style="30" bestFit="1" customWidth="1"/>
    <col min="10246" max="10247" width="14.21875" style="30" bestFit="1" customWidth="1"/>
    <col min="10248" max="10248" width="15.21875" style="30" bestFit="1" customWidth="1"/>
    <col min="10249" max="10496" width="8.77734375" style="30"/>
    <col min="10497" max="10497" width="5.21875" style="30" bestFit="1" customWidth="1"/>
    <col min="10498" max="10498" width="20.44140625" style="30" customWidth="1"/>
    <col min="10499" max="10499" width="5" style="30" bestFit="1" customWidth="1"/>
    <col min="10500" max="10500" width="4.77734375" style="30" bestFit="1" customWidth="1"/>
    <col min="10501" max="10501" width="12.44140625" style="30" bestFit="1" customWidth="1"/>
    <col min="10502" max="10503" width="14.21875" style="30" bestFit="1" customWidth="1"/>
    <col min="10504" max="10504" width="15.21875" style="30" bestFit="1" customWidth="1"/>
    <col min="10505" max="10752" width="8.77734375" style="30"/>
    <col min="10753" max="10753" width="5.21875" style="30" bestFit="1" customWidth="1"/>
    <col min="10754" max="10754" width="20.44140625" style="30" customWidth="1"/>
    <col min="10755" max="10755" width="5" style="30" bestFit="1" customWidth="1"/>
    <col min="10756" max="10756" width="4.77734375" style="30" bestFit="1" customWidth="1"/>
    <col min="10757" max="10757" width="12.44140625" style="30" bestFit="1" customWidth="1"/>
    <col min="10758" max="10759" width="14.21875" style="30" bestFit="1" customWidth="1"/>
    <col min="10760" max="10760" width="15.21875" style="30" bestFit="1" customWidth="1"/>
    <col min="10761" max="11008" width="8.77734375" style="30"/>
    <col min="11009" max="11009" width="5.21875" style="30" bestFit="1" customWidth="1"/>
    <col min="11010" max="11010" width="20.44140625" style="30" customWidth="1"/>
    <col min="11011" max="11011" width="5" style="30" bestFit="1" customWidth="1"/>
    <col min="11012" max="11012" width="4.77734375" style="30" bestFit="1" customWidth="1"/>
    <col min="11013" max="11013" width="12.44140625" style="30" bestFit="1" customWidth="1"/>
    <col min="11014" max="11015" width="14.21875" style="30" bestFit="1" customWidth="1"/>
    <col min="11016" max="11016" width="15.21875" style="30" bestFit="1" customWidth="1"/>
    <col min="11017" max="11264" width="8.77734375" style="30"/>
    <col min="11265" max="11265" width="5.21875" style="30" bestFit="1" customWidth="1"/>
    <col min="11266" max="11266" width="20.44140625" style="30" customWidth="1"/>
    <col min="11267" max="11267" width="5" style="30" bestFit="1" customWidth="1"/>
    <col min="11268" max="11268" width="4.77734375" style="30" bestFit="1" customWidth="1"/>
    <col min="11269" max="11269" width="12.44140625" style="30" bestFit="1" customWidth="1"/>
    <col min="11270" max="11271" width="14.21875" style="30" bestFit="1" customWidth="1"/>
    <col min="11272" max="11272" width="15.21875" style="30" bestFit="1" customWidth="1"/>
    <col min="11273" max="11520" width="8.77734375" style="30"/>
    <col min="11521" max="11521" width="5.21875" style="30" bestFit="1" customWidth="1"/>
    <col min="11522" max="11522" width="20.44140625" style="30" customWidth="1"/>
    <col min="11523" max="11523" width="5" style="30" bestFit="1" customWidth="1"/>
    <col min="11524" max="11524" width="4.77734375" style="30" bestFit="1" customWidth="1"/>
    <col min="11525" max="11525" width="12.44140625" style="30" bestFit="1" customWidth="1"/>
    <col min="11526" max="11527" width="14.21875" style="30" bestFit="1" customWidth="1"/>
    <col min="11528" max="11528" width="15.21875" style="30" bestFit="1" customWidth="1"/>
    <col min="11529" max="11776" width="8.77734375" style="30"/>
    <col min="11777" max="11777" width="5.21875" style="30" bestFit="1" customWidth="1"/>
    <col min="11778" max="11778" width="20.44140625" style="30" customWidth="1"/>
    <col min="11779" max="11779" width="5" style="30" bestFit="1" customWidth="1"/>
    <col min="11780" max="11780" width="4.77734375" style="30" bestFit="1" customWidth="1"/>
    <col min="11781" max="11781" width="12.44140625" style="30" bestFit="1" customWidth="1"/>
    <col min="11782" max="11783" width="14.21875" style="30" bestFit="1" customWidth="1"/>
    <col min="11784" max="11784" width="15.21875" style="30" bestFit="1" customWidth="1"/>
    <col min="11785" max="12032" width="8.77734375" style="30"/>
    <col min="12033" max="12033" width="5.21875" style="30" bestFit="1" customWidth="1"/>
    <col min="12034" max="12034" width="20.44140625" style="30" customWidth="1"/>
    <col min="12035" max="12035" width="5" style="30" bestFit="1" customWidth="1"/>
    <col min="12036" max="12036" width="4.77734375" style="30" bestFit="1" customWidth="1"/>
    <col min="12037" max="12037" width="12.44140625" style="30" bestFit="1" customWidth="1"/>
    <col min="12038" max="12039" width="14.21875" style="30" bestFit="1" customWidth="1"/>
    <col min="12040" max="12040" width="15.21875" style="30" bestFit="1" customWidth="1"/>
    <col min="12041" max="12288" width="8.77734375" style="30"/>
    <col min="12289" max="12289" width="5.21875" style="30" bestFit="1" customWidth="1"/>
    <col min="12290" max="12290" width="20.44140625" style="30" customWidth="1"/>
    <col min="12291" max="12291" width="5" style="30" bestFit="1" customWidth="1"/>
    <col min="12292" max="12292" width="4.77734375" style="30" bestFit="1" customWidth="1"/>
    <col min="12293" max="12293" width="12.44140625" style="30" bestFit="1" customWidth="1"/>
    <col min="12294" max="12295" width="14.21875" style="30" bestFit="1" customWidth="1"/>
    <col min="12296" max="12296" width="15.21875" style="30" bestFit="1" customWidth="1"/>
    <col min="12297" max="12544" width="8.77734375" style="30"/>
    <col min="12545" max="12545" width="5.21875" style="30" bestFit="1" customWidth="1"/>
    <col min="12546" max="12546" width="20.44140625" style="30" customWidth="1"/>
    <col min="12547" max="12547" width="5" style="30" bestFit="1" customWidth="1"/>
    <col min="12548" max="12548" width="4.77734375" style="30" bestFit="1" customWidth="1"/>
    <col min="12549" max="12549" width="12.44140625" style="30" bestFit="1" customWidth="1"/>
    <col min="12550" max="12551" width="14.21875" style="30" bestFit="1" customWidth="1"/>
    <col min="12552" max="12552" width="15.21875" style="30" bestFit="1" customWidth="1"/>
    <col min="12553" max="12800" width="8.77734375" style="30"/>
    <col min="12801" max="12801" width="5.21875" style="30" bestFit="1" customWidth="1"/>
    <col min="12802" max="12802" width="20.44140625" style="30" customWidth="1"/>
    <col min="12803" max="12803" width="5" style="30" bestFit="1" customWidth="1"/>
    <col min="12804" max="12804" width="4.77734375" style="30" bestFit="1" customWidth="1"/>
    <col min="12805" max="12805" width="12.44140625" style="30" bestFit="1" customWidth="1"/>
    <col min="12806" max="12807" width="14.21875" style="30" bestFit="1" customWidth="1"/>
    <col min="12808" max="12808" width="15.21875" style="30" bestFit="1" customWidth="1"/>
    <col min="12809" max="13056" width="8.77734375" style="30"/>
    <col min="13057" max="13057" width="5.21875" style="30" bestFit="1" customWidth="1"/>
    <col min="13058" max="13058" width="20.44140625" style="30" customWidth="1"/>
    <col min="13059" max="13059" width="5" style="30" bestFit="1" customWidth="1"/>
    <col min="13060" max="13060" width="4.77734375" style="30" bestFit="1" customWidth="1"/>
    <col min="13061" max="13061" width="12.44140625" style="30" bestFit="1" customWidth="1"/>
    <col min="13062" max="13063" width="14.21875" style="30" bestFit="1" customWidth="1"/>
    <col min="13064" max="13064" width="15.21875" style="30" bestFit="1" customWidth="1"/>
    <col min="13065" max="13312" width="8.77734375" style="30"/>
    <col min="13313" max="13313" width="5.21875" style="30" bestFit="1" customWidth="1"/>
    <col min="13314" max="13314" width="20.44140625" style="30" customWidth="1"/>
    <col min="13315" max="13315" width="5" style="30" bestFit="1" customWidth="1"/>
    <col min="13316" max="13316" width="4.77734375" style="30" bestFit="1" customWidth="1"/>
    <col min="13317" max="13317" width="12.44140625" style="30" bestFit="1" customWidth="1"/>
    <col min="13318" max="13319" width="14.21875" style="30" bestFit="1" customWidth="1"/>
    <col min="13320" max="13320" width="15.21875" style="30" bestFit="1" customWidth="1"/>
    <col min="13321" max="13568" width="8.77734375" style="30"/>
    <col min="13569" max="13569" width="5.21875" style="30" bestFit="1" customWidth="1"/>
    <col min="13570" max="13570" width="20.44140625" style="30" customWidth="1"/>
    <col min="13571" max="13571" width="5" style="30" bestFit="1" customWidth="1"/>
    <col min="13572" max="13572" width="4.77734375" style="30" bestFit="1" customWidth="1"/>
    <col min="13573" max="13573" width="12.44140625" style="30" bestFit="1" customWidth="1"/>
    <col min="13574" max="13575" width="14.21875" style="30" bestFit="1" customWidth="1"/>
    <col min="13576" max="13576" width="15.21875" style="30" bestFit="1" customWidth="1"/>
    <col min="13577" max="13824" width="8.77734375" style="30"/>
    <col min="13825" max="13825" width="5.21875" style="30" bestFit="1" customWidth="1"/>
    <col min="13826" max="13826" width="20.44140625" style="30" customWidth="1"/>
    <col min="13827" max="13827" width="5" style="30" bestFit="1" customWidth="1"/>
    <col min="13828" max="13828" width="4.77734375" style="30" bestFit="1" customWidth="1"/>
    <col min="13829" max="13829" width="12.44140625" style="30" bestFit="1" customWidth="1"/>
    <col min="13830" max="13831" width="14.21875" style="30" bestFit="1" customWidth="1"/>
    <col min="13832" max="13832" width="15.21875" style="30" bestFit="1" customWidth="1"/>
    <col min="13833" max="14080" width="8.77734375" style="30"/>
    <col min="14081" max="14081" width="5.21875" style="30" bestFit="1" customWidth="1"/>
    <col min="14082" max="14082" width="20.44140625" style="30" customWidth="1"/>
    <col min="14083" max="14083" width="5" style="30" bestFit="1" customWidth="1"/>
    <col min="14084" max="14084" width="4.77734375" style="30" bestFit="1" customWidth="1"/>
    <col min="14085" max="14085" width="12.44140625" style="30" bestFit="1" customWidth="1"/>
    <col min="14086" max="14087" width="14.21875" style="30" bestFit="1" customWidth="1"/>
    <col min="14088" max="14088" width="15.21875" style="30" bestFit="1" customWidth="1"/>
    <col min="14089" max="14336" width="8.77734375" style="30"/>
    <col min="14337" max="14337" width="5.21875" style="30" bestFit="1" customWidth="1"/>
    <col min="14338" max="14338" width="20.44140625" style="30" customWidth="1"/>
    <col min="14339" max="14339" width="5" style="30" bestFit="1" customWidth="1"/>
    <col min="14340" max="14340" width="4.77734375" style="30" bestFit="1" customWidth="1"/>
    <col min="14341" max="14341" width="12.44140625" style="30" bestFit="1" customWidth="1"/>
    <col min="14342" max="14343" width="14.21875" style="30" bestFit="1" customWidth="1"/>
    <col min="14344" max="14344" width="15.21875" style="30" bestFit="1" customWidth="1"/>
    <col min="14345" max="14592" width="8.77734375" style="30"/>
    <col min="14593" max="14593" width="5.21875" style="30" bestFit="1" customWidth="1"/>
    <col min="14594" max="14594" width="20.44140625" style="30" customWidth="1"/>
    <col min="14595" max="14595" width="5" style="30" bestFit="1" customWidth="1"/>
    <col min="14596" max="14596" width="4.77734375" style="30" bestFit="1" customWidth="1"/>
    <col min="14597" max="14597" width="12.44140625" style="30" bestFit="1" customWidth="1"/>
    <col min="14598" max="14599" width="14.21875" style="30" bestFit="1" customWidth="1"/>
    <col min="14600" max="14600" width="15.21875" style="30" bestFit="1" customWidth="1"/>
    <col min="14601" max="14848" width="8.77734375" style="30"/>
    <col min="14849" max="14849" width="5.21875" style="30" bestFit="1" customWidth="1"/>
    <col min="14850" max="14850" width="20.44140625" style="30" customWidth="1"/>
    <col min="14851" max="14851" width="5" style="30" bestFit="1" customWidth="1"/>
    <col min="14852" max="14852" width="4.77734375" style="30" bestFit="1" customWidth="1"/>
    <col min="14853" max="14853" width="12.44140625" style="30" bestFit="1" customWidth="1"/>
    <col min="14854" max="14855" width="14.21875" style="30" bestFit="1" customWidth="1"/>
    <col min="14856" max="14856" width="15.21875" style="30" bestFit="1" customWidth="1"/>
    <col min="14857" max="15104" width="8.77734375" style="30"/>
    <col min="15105" max="15105" width="5.21875" style="30" bestFit="1" customWidth="1"/>
    <col min="15106" max="15106" width="20.44140625" style="30" customWidth="1"/>
    <col min="15107" max="15107" width="5" style="30" bestFit="1" customWidth="1"/>
    <col min="15108" max="15108" width="4.77734375" style="30" bestFit="1" customWidth="1"/>
    <col min="15109" max="15109" width="12.44140625" style="30" bestFit="1" customWidth="1"/>
    <col min="15110" max="15111" width="14.21875" style="30" bestFit="1" customWidth="1"/>
    <col min="15112" max="15112" width="15.21875" style="30" bestFit="1" customWidth="1"/>
    <col min="15113" max="15360" width="8.77734375" style="30"/>
    <col min="15361" max="15361" width="5.21875" style="30" bestFit="1" customWidth="1"/>
    <col min="15362" max="15362" width="20.44140625" style="30" customWidth="1"/>
    <col min="15363" max="15363" width="5" style="30" bestFit="1" customWidth="1"/>
    <col min="15364" max="15364" width="4.77734375" style="30" bestFit="1" customWidth="1"/>
    <col min="15365" max="15365" width="12.44140625" style="30" bestFit="1" customWidth="1"/>
    <col min="15366" max="15367" width="14.21875" style="30" bestFit="1" customWidth="1"/>
    <col min="15368" max="15368" width="15.21875" style="30" bestFit="1" customWidth="1"/>
    <col min="15369" max="15616" width="8.77734375" style="30"/>
    <col min="15617" max="15617" width="5.21875" style="30" bestFit="1" customWidth="1"/>
    <col min="15618" max="15618" width="20.44140625" style="30" customWidth="1"/>
    <col min="15619" max="15619" width="5" style="30" bestFit="1" customWidth="1"/>
    <col min="15620" max="15620" width="4.77734375" style="30" bestFit="1" customWidth="1"/>
    <col min="15621" max="15621" width="12.44140625" style="30" bestFit="1" customWidth="1"/>
    <col min="15622" max="15623" width="14.21875" style="30" bestFit="1" customWidth="1"/>
    <col min="15624" max="15624" width="15.21875" style="30" bestFit="1" customWidth="1"/>
    <col min="15625" max="15872" width="8.77734375" style="30"/>
    <col min="15873" max="15873" width="5.21875" style="30" bestFit="1" customWidth="1"/>
    <col min="15874" max="15874" width="20.44140625" style="30" customWidth="1"/>
    <col min="15875" max="15875" width="5" style="30" bestFit="1" customWidth="1"/>
    <col min="15876" max="15876" width="4.77734375" style="30" bestFit="1" customWidth="1"/>
    <col min="15877" max="15877" width="12.44140625" style="30" bestFit="1" customWidth="1"/>
    <col min="15878" max="15879" width="14.21875" style="30" bestFit="1" customWidth="1"/>
    <col min="15880" max="15880" width="15.21875" style="30" bestFit="1" customWidth="1"/>
    <col min="15881" max="16128" width="8.77734375" style="30"/>
    <col min="16129" max="16129" width="5.21875" style="30" bestFit="1" customWidth="1"/>
    <col min="16130" max="16130" width="20.44140625" style="30" customWidth="1"/>
    <col min="16131" max="16131" width="5" style="30" bestFit="1" customWidth="1"/>
    <col min="16132" max="16132" width="4.77734375" style="30" bestFit="1" customWidth="1"/>
    <col min="16133" max="16133" width="12.44140625" style="30" bestFit="1" customWidth="1"/>
    <col min="16134" max="16135" width="14.21875" style="30" bestFit="1" customWidth="1"/>
    <col min="16136" max="16136" width="15.21875" style="30" bestFit="1" customWidth="1"/>
    <col min="16137" max="16384" width="8.77734375" style="30"/>
  </cols>
  <sheetData>
    <row r="1" spans="1:8" s="2" customFormat="1" ht="15.6">
      <c r="A1" s="166" t="s">
        <v>2</v>
      </c>
      <c r="B1" s="166"/>
      <c r="C1" s="166"/>
      <c r="D1" s="166"/>
      <c r="E1" s="166"/>
      <c r="F1" s="166"/>
      <c r="G1" s="166"/>
      <c r="H1" s="166"/>
    </row>
    <row r="2" spans="1:8" s="2" customFormat="1" ht="15.6">
      <c r="A2" s="167" t="s">
        <v>566</v>
      </c>
      <c r="B2" s="167"/>
      <c r="C2" s="167"/>
      <c r="D2" s="167"/>
      <c r="E2" s="167"/>
      <c r="F2" s="167"/>
      <c r="G2" s="167"/>
      <c r="H2" s="167"/>
    </row>
    <row r="3" spans="1:8" s="2" customFormat="1" ht="15.6">
      <c r="A3" s="167" t="s">
        <v>568</v>
      </c>
      <c r="B3" s="167"/>
      <c r="C3" s="167"/>
      <c r="D3" s="167"/>
      <c r="E3" s="167"/>
      <c r="F3" s="167"/>
      <c r="G3" s="167"/>
      <c r="H3" s="167"/>
    </row>
    <row r="4" spans="1:8" s="2" customFormat="1" ht="15.6">
      <c r="A4" s="168" t="s">
        <v>583</v>
      </c>
      <c r="B4" s="168"/>
      <c r="C4" s="168"/>
      <c r="D4" s="168"/>
      <c r="E4" s="168"/>
      <c r="F4" s="168"/>
      <c r="G4" s="168"/>
      <c r="H4" s="168"/>
    </row>
    <row r="5" spans="1:8">
      <c r="A5" s="173"/>
      <c r="B5" s="174"/>
      <c r="C5" s="174"/>
      <c r="D5" s="174"/>
      <c r="E5" s="174"/>
      <c r="F5" s="174"/>
      <c r="G5" s="174"/>
      <c r="H5" s="175"/>
    </row>
    <row r="6" spans="1:8">
      <c r="A6" s="54" t="s">
        <v>4</v>
      </c>
      <c r="B6" s="55" t="s">
        <v>5</v>
      </c>
      <c r="C6" s="69"/>
      <c r="D6" s="69"/>
      <c r="E6" s="70" t="s">
        <v>22</v>
      </c>
      <c r="F6" s="70" t="s">
        <v>117</v>
      </c>
      <c r="G6" s="179" t="s">
        <v>25</v>
      </c>
      <c r="H6" s="179" t="s">
        <v>25</v>
      </c>
    </row>
    <row r="7" spans="1:8">
      <c r="A7" s="54"/>
      <c r="B7" s="56"/>
      <c r="C7" s="69" t="s">
        <v>22</v>
      </c>
      <c r="D7" s="69" t="s">
        <v>118</v>
      </c>
      <c r="E7" s="70" t="s">
        <v>98</v>
      </c>
      <c r="F7" s="70" t="s">
        <v>99</v>
      </c>
      <c r="G7" s="179" t="s">
        <v>98</v>
      </c>
      <c r="H7" s="179" t="s">
        <v>99</v>
      </c>
    </row>
    <row r="8" spans="1:8" ht="24">
      <c r="A8" s="57">
        <v>2</v>
      </c>
      <c r="B8" s="58" t="s">
        <v>119</v>
      </c>
      <c r="C8" s="71"/>
      <c r="D8" s="71"/>
    </row>
    <row r="9" spans="1:8" ht="57">
      <c r="A9" s="59">
        <v>2.1</v>
      </c>
      <c r="B9" s="60" t="s">
        <v>217</v>
      </c>
      <c r="C9" s="73" t="s">
        <v>121</v>
      </c>
      <c r="D9" s="73">
        <v>3</v>
      </c>
      <c r="G9" s="177">
        <f>+E9*D9</f>
        <v>0</v>
      </c>
      <c r="H9" s="177">
        <f>+F9*D9</f>
        <v>0</v>
      </c>
    </row>
    <row r="10" spans="1:8">
      <c r="A10" s="59"/>
      <c r="B10" s="60"/>
      <c r="C10" s="73"/>
      <c r="D10" s="73"/>
    </row>
    <row r="11" spans="1:8" ht="136.80000000000001">
      <c r="A11" s="59">
        <v>2.2000000000000002</v>
      </c>
      <c r="B11" s="60" t="s">
        <v>218</v>
      </c>
      <c r="C11" s="73" t="s">
        <v>121</v>
      </c>
      <c r="D11" s="73">
        <v>1</v>
      </c>
      <c r="G11" s="177">
        <f>+E11*D11</f>
        <v>0</v>
      </c>
      <c r="H11" s="177">
        <f>+F11*D11</f>
        <v>0</v>
      </c>
    </row>
    <row r="12" spans="1:8">
      <c r="A12" s="59"/>
      <c r="B12" s="60"/>
      <c r="C12" s="73"/>
      <c r="D12" s="73"/>
    </row>
    <row r="13" spans="1:8" ht="136.80000000000001">
      <c r="A13" s="59">
        <v>2.2000000000000002</v>
      </c>
      <c r="B13" s="60" t="s">
        <v>219</v>
      </c>
      <c r="C13" s="73" t="s">
        <v>121</v>
      </c>
      <c r="D13" s="73">
        <v>1</v>
      </c>
      <c r="G13" s="177">
        <f>+E13*D13</f>
        <v>0</v>
      </c>
      <c r="H13" s="177">
        <f>+F13*D13</f>
        <v>0</v>
      </c>
    </row>
    <row r="14" spans="1:8" s="37" customFormat="1">
      <c r="A14" s="59"/>
      <c r="B14" s="60"/>
      <c r="C14" s="73"/>
      <c r="D14" s="73"/>
      <c r="E14" s="72"/>
      <c r="F14" s="72"/>
      <c r="G14" s="177"/>
      <c r="H14" s="177"/>
    </row>
    <row r="15" spans="1:8" s="37" customFormat="1" ht="148.19999999999999">
      <c r="A15" s="59">
        <v>1.2</v>
      </c>
      <c r="B15" s="60" t="s">
        <v>220</v>
      </c>
      <c r="C15" s="73" t="s">
        <v>121</v>
      </c>
      <c r="D15" s="73">
        <v>3</v>
      </c>
      <c r="E15" s="72"/>
      <c r="F15" s="72"/>
      <c r="G15" s="177">
        <f>+E15*D15</f>
        <v>0</v>
      </c>
      <c r="H15" s="177">
        <f>+F15*D15</f>
        <v>0</v>
      </c>
    </row>
    <row r="16" spans="1:8" s="37" customFormat="1">
      <c r="A16" s="59"/>
      <c r="B16" s="60"/>
      <c r="C16" s="73"/>
      <c r="D16" s="73"/>
      <c r="E16" s="72"/>
      <c r="F16" s="72"/>
      <c r="G16" s="177"/>
      <c r="H16" s="177"/>
    </row>
    <row r="17" spans="1:8" s="40" customFormat="1" ht="72">
      <c r="A17" s="57">
        <v>2.2999999999999998</v>
      </c>
      <c r="B17" s="58" t="s">
        <v>153</v>
      </c>
      <c r="C17" s="71"/>
      <c r="D17" s="71"/>
      <c r="E17" s="74"/>
      <c r="F17" s="74"/>
      <c r="G17" s="178"/>
      <c r="H17" s="178"/>
    </row>
    <row r="18" spans="1:8" s="37" customFormat="1" ht="45.6">
      <c r="A18" s="59" t="s">
        <v>123</v>
      </c>
      <c r="B18" s="60" t="s">
        <v>221</v>
      </c>
      <c r="C18" s="73" t="s">
        <v>147</v>
      </c>
      <c r="D18" s="73">
        <v>600</v>
      </c>
      <c r="E18" s="72"/>
      <c r="F18" s="72"/>
      <c r="G18" s="177">
        <f t="shared" ref="G18:G26" si="0">+E18*D18</f>
        <v>0</v>
      </c>
      <c r="H18" s="177">
        <f t="shared" ref="H18:H26" si="1">+F18*D18</f>
        <v>0</v>
      </c>
    </row>
    <row r="19" spans="1:8" s="37" customFormat="1" ht="22.8">
      <c r="A19" s="59" t="s">
        <v>125</v>
      </c>
      <c r="B19" s="60" t="s">
        <v>222</v>
      </c>
      <c r="C19" s="73" t="s">
        <v>147</v>
      </c>
      <c r="D19" s="73">
        <v>600</v>
      </c>
      <c r="E19" s="72"/>
      <c r="F19" s="72"/>
      <c r="G19" s="177">
        <f t="shared" si="0"/>
        <v>0</v>
      </c>
      <c r="H19" s="177">
        <f t="shared" si="1"/>
        <v>0</v>
      </c>
    </row>
    <row r="20" spans="1:8" s="37" customFormat="1" ht="57">
      <c r="A20" s="59" t="s">
        <v>123</v>
      </c>
      <c r="B20" s="60" t="s">
        <v>223</v>
      </c>
      <c r="C20" s="73" t="s">
        <v>147</v>
      </c>
      <c r="D20" s="73">
        <v>410</v>
      </c>
      <c r="E20" s="72"/>
      <c r="F20" s="72"/>
      <c r="G20" s="177">
        <f>+E20*D20</f>
        <v>0</v>
      </c>
      <c r="H20" s="177">
        <f>+F20*D20</f>
        <v>0</v>
      </c>
    </row>
    <row r="21" spans="1:8" s="37" customFormat="1" ht="22.8">
      <c r="A21" s="59" t="s">
        <v>125</v>
      </c>
      <c r="B21" s="60" t="s">
        <v>155</v>
      </c>
      <c r="C21" s="73" t="s">
        <v>147</v>
      </c>
      <c r="D21" s="73">
        <v>410</v>
      </c>
      <c r="E21" s="72"/>
      <c r="F21" s="72"/>
      <c r="G21" s="177">
        <f>+E21*D21</f>
        <v>0</v>
      </c>
      <c r="H21" s="177">
        <f>+F21*D21</f>
        <v>0</v>
      </c>
    </row>
    <row r="22" spans="1:8" s="37" customFormat="1" ht="22.8">
      <c r="A22" s="59" t="s">
        <v>127</v>
      </c>
      <c r="B22" s="60" t="s">
        <v>224</v>
      </c>
      <c r="C22" s="73" t="s">
        <v>147</v>
      </c>
      <c r="D22" s="73">
        <v>100</v>
      </c>
      <c r="E22" s="72"/>
      <c r="F22" s="72"/>
      <c r="G22" s="177">
        <f t="shared" si="0"/>
        <v>0</v>
      </c>
      <c r="H22" s="177">
        <f t="shared" si="1"/>
        <v>0</v>
      </c>
    </row>
    <row r="23" spans="1:8" ht="22.8">
      <c r="A23" s="59" t="s">
        <v>129</v>
      </c>
      <c r="B23" s="60" t="s">
        <v>225</v>
      </c>
      <c r="C23" s="73" t="s">
        <v>147</v>
      </c>
      <c r="D23" s="73">
        <v>2050</v>
      </c>
      <c r="G23" s="177">
        <f t="shared" si="0"/>
        <v>0</v>
      </c>
      <c r="H23" s="177">
        <f t="shared" si="1"/>
        <v>0</v>
      </c>
    </row>
    <row r="24" spans="1:8">
      <c r="A24" s="59" t="s">
        <v>131</v>
      </c>
      <c r="B24" s="60" t="s">
        <v>226</v>
      </c>
      <c r="C24" s="73" t="s">
        <v>147</v>
      </c>
      <c r="D24" s="73">
        <v>0</v>
      </c>
      <c r="G24" s="177">
        <f t="shared" si="0"/>
        <v>0</v>
      </c>
      <c r="H24" s="177">
        <f t="shared" si="1"/>
        <v>0</v>
      </c>
    </row>
    <row r="25" spans="1:8" ht="22.8">
      <c r="A25" s="59" t="s">
        <v>131</v>
      </c>
      <c r="B25" s="60" t="s">
        <v>159</v>
      </c>
      <c r="C25" s="73" t="s">
        <v>147</v>
      </c>
      <c r="D25" s="73">
        <f>130*3</f>
        <v>390</v>
      </c>
      <c r="G25" s="177">
        <f t="shared" si="0"/>
        <v>0</v>
      </c>
      <c r="H25" s="177">
        <f t="shared" si="1"/>
        <v>0</v>
      </c>
    </row>
    <row r="26" spans="1:8" ht="22.8">
      <c r="A26" s="59" t="s">
        <v>133</v>
      </c>
      <c r="B26" s="60" t="s">
        <v>160</v>
      </c>
      <c r="C26" s="73" t="s">
        <v>147</v>
      </c>
      <c r="D26" s="73">
        <v>2000</v>
      </c>
      <c r="G26" s="177">
        <f t="shared" si="0"/>
        <v>0</v>
      </c>
      <c r="H26" s="177">
        <f t="shared" si="1"/>
        <v>0</v>
      </c>
    </row>
    <row r="27" spans="1:8">
      <c r="A27" s="59"/>
      <c r="B27" s="60" t="s">
        <v>161</v>
      </c>
      <c r="C27" s="73"/>
      <c r="D27" s="73"/>
    </row>
    <row r="28" spans="1:8" ht="79.8">
      <c r="A28" s="59">
        <v>3.4</v>
      </c>
      <c r="B28" s="60" t="s">
        <v>162</v>
      </c>
      <c r="C28" s="73"/>
      <c r="D28" s="73"/>
    </row>
    <row r="29" spans="1:8" ht="45.6">
      <c r="A29" s="59" t="s">
        <v>123</v>
      </c>
      <c r="B29" s="60" t="s">
        <v>221</v>
      </c>
      <c r="C29" s="73" t="s">
        <v>121</v>
      </c>
      <c r="D29" s="73">
        <v>6</v>
      </c>
      <c r="G29" s="177">
        <f t="shared" ref="G29:G37" si="2">+E29*D29</f>
        <v>0</v>
      </c>
      <c r="H29" s="177">
        <f t="shared" ref="H29:H37" si="3">+F29*D29</f>
        <v>0</v>
      </c>
    </row>
    <row r="30" spans="1:8" ht="22.8">
      <c r="A30" s="59" t="s">
        <v>125</v>
      </c>
      <c r="B30" s="60" t="s">
        <v>222</v>
      </c>
      <c r="C30" s="73" t="s">
        <v>121</v>
      </c>
      <c r="D30" s="73">
        <v>6</v>
      </c>
      <c r="G30" s="177">
        <f t="shared" si="2"/>
        <v>0</v>
      </c>
      <c r="H30" s="177">
        <f t="shared" si="3"/>
        <v>0</v>
      </c>
    </row>
    <row r="31" spans="1:8" ht="57">
      <c r="A31" s="59"/>
      <c r="B31" s="60" t="s">
        <v>223</v>
      </c>
      <c r="C31" s="73" t="s">
        <v>121</v>
      </c>
      <c r="D31" s="73">
        <v>4</v>
      </c>
      <c r="G31" s="177">
        <f>+E31*D31</f>
        <v>0</v>
      </c>
      <c r="H31" s="177">
        <f>+F31*D31</f>
        <v>0</v>
      </c>
    </row>
    <row r="32" spans="1:8" ht="22.8">
      <c r="A32" s="59"/>
      <c r="B32" s="60" t="s">
        <v>155</v>
      </c>
      <c r="C32" s="73" t="s">
        <v>121</v>
      </c>
      <c r="D32" s="73">
        <v>4</v>
      </c>
      <c r="G32" s="177">
        <f>+E32*D32</f>
        <v>0</v>
      </c>
      <c r="H32" s="177">
        <f>+F32*D32</f>
        <v>0</v>
      </c>
    </row>
    <row r="33" spans="1:8" ht="22.8">
      <c r="A33" s="59" t="s">
        <v>127</v>
      </c>
      <c r="B33" s="60" t="s">
        <v>224</v>
      </c>
      <c r="C33" s="73" t="s">
        <v>121</v>
      </c>
      <c r="D33" s="73">
        <v>10</v>
      </c>
      <c r="G33" s="177">
        <f t="shared" si="2"/>
        <v>0</v>
      </c>
      <c r="H33" s="177">
        <f t="shared" si="3"/>
        <v>0</v>
      </c>
    </row>
    <row r="34" spans="1:8" ht="22.8">
      <c r="A34" s="59" t="s">
        <v>129</v>
      </c>
      <c r="B34" s="60" t="s">
        <v>225</v>
      </c>
      <c r="C34" s="73" t="s">
        <v>121</v>
      </c>
      <c r="D34" s="73">
        <v>12</v>
      </c>
      <c r="G34" s="177">
        <f t="shared" si="2"/>
        <v>0</v>
      </c>
      <c r="H34" s="177">
        <f t="shared" si="3"/>
        <v>0</v>
      </c>
    </row>
    <row r="35" spans="1:8">
      <c r="A35" s="59" t="s">
        <v>131</v>
      </c>
      <c r="B35" s="60" t="s">
        <v>226</v>
      </c>
      <c r="C35" s="73" t="s">
        <v>121</v>
      </c>
      <c r="D35" s="73">
        <v>0</v>
      </c>
      <c r="G35" s="177">
        <f t="shared" si="2"/>
        <v>0</v>
      </c>
      <c r="H35" s="177">
        <f t="shared" si="3"/>
        <v>0</v>
      </c>
    </row>
    <row r="36" spans="1:8" ht="22.8">
      <c r="A36" s="59" t="s">
        <v>131</v>
      </c>
      <c r="B36" s="60" t="s">
        <v>159</v>
      </c>
      <c r="C36" s="73" t="s">
        <v>121</v>
      </c>
      <c r="D36" s="73">
        <v>18</v>
      </c>
      <c r="G36" s="177">
        <f t="shared" si="2"/>
        <v>0</v>
      </c>
      <c r="H36" s="177">
        <f t="shared" si="3"/>
        <v>0</v>
      </c>
    </row>
    <row r="37" spans="1:8" ht="22.8">
      <c r="A37" s="59" t="s">
        <v>133</v>
      </c>
      <c r="B37" s="60" t="s">
        <v>160</v>
      </c>
      <c r="C37" s="73" t="s">
        <v>121</v>
      </c>
      <c r="D37" s="73">
        <v>36</v>
      </c>
      <c r="G37" s="177">
        <f t="shared" si="2"/>
        <v>0</v>
      </c>
      <c r="H37" s="177">
        <f t="shared" si="3"/>
        <v>0</v>
      </c>
    </row>
    <row r="38" spans="1:8">
      <c r="A38" s="59"/>
      <c r="B38" s="60"/>
      <c r="C38" s="73"/>
      <c r="D38" s="73"/>
    </row>
    <row r="39" spans="1:8" s="37" customFormat="1">
      <c r="A39" s="59">
        <v>3.5</v>
      </c>
      <c r="B39" s="60" t="s">
        <v>163</v>
      </c>
      <c r="C39" s="73"/>
      <c r="D39" s="73"/>
      <c r="E39" s="72"/>
      <c r="F39" s="72"/>
      <c r="G39" s="177"/>
      <c r="H39" s="177"/>
    </row>
    <row r="40" spans="1:8" s="37" customFormat="1">
      <c r="A40" s="59" t="s">
        <v>123</v>
      </c>
      <c r="B40" s="60" t="s">
        <v>164</v>
      </c>
      <c r="C40" s="73" t="s">
        <v>565</v>
      </c>
      <c r="D40" s="73">
        <v>360</v>
      </c>
      <c r="E40" s="72"/>
      <c r="F40" s="75"/>
      <c r="G40" s="177">
        <f>+E40*D40</f>
        <v>0</v>
      </c>
      <c r="H40" s="177">
        <f>+F40*D40</f>
        <v>0</v>
      </c>
    </row>
    <row r="41" spans="1:8" s="37" customFormat="1">
      <c r="A41" s="59" t="s">
        <v>125</v>
      </c>
      <c r="B41" s="60" t="s">
        <v>165</v>
      </c>
      <c r="C41" s="73" t="s">
        <v>565</v>
      </c>
      <c r="D41" s="73">
        <v>50</v>
      </c>
      <c r="E41" s="72"/>
      <c r="F41" s="75"/>
      <c r="G41" s="177">
        <f>+E41*D41</f>
        <v>0</v>
      </c>
      <c r="H41" s="177">
        <f>+F41*D41</f>
        <v>0</v>
      </c>
    </row>
    <row r="42" spans="1:8" s="37" customFormat="1">
      <c r="A42" s="59" t="s">
        <v>127</v>
      </c>
      <c r="B42" s="60" t="s">
        <v>166</v>
      </c>
      <c r="C42" s="73" t="s">
        <v>565</v>
      </c>
      <c r="D42" s="73">
        <v>50</v>
      </c>
      <c r="E42" s="72"/>
      <c r="F42" s="75"/>
      <c r="G42" s="177">
        <f>+E42*D42</f>
        <v>0</v>
      </c>
      <c r="H42" s="177">
        <f>+F42*D42</f>
        <v>0</v>
      </c>
    </row>
    <row r="43" spans="1:8" s="37" customFormat="1">
      <c r="A43" s="59" t="s">
        <v>129</v>
      </c>
      <c r="B43" s="60" t="s">
        <v>167</v>
      </c>
      <c r="C43" s="73" t="s">
        <v>565</v>
      </c>
      <c r="D43" s="73">
        <v>460</v>
      </c>
      <c r="E43" s="72"/>
      <c r="F43" s="75"/>
      <c r="G43" s="177">
        <f>+E43*D43</f>
        <v>0</v>
      </c>
      <c r="H43" s="177">
        <f>+F43*D43</f>
        <v>0</v>
      </c>
    </row>
    <row r="44" spans="1:8" s="37" customFormat="1">
      <c r="A44" s="59"/>
      <c r="B44" s="60"/>
      <c r="C44" s="73"/>
      <c r="D44" s="73"/>
      <c r="E44" s="72"/>
      <c r="F44" s="72"/>
      <c r="G44" s="177"/>
      <c r="H44" s="177"/>
    </row>
    <row r="45" spans="1:8" s="37" customFormat="1" ht="45.6">
      <c r="A45" s="59">
        <v>3.6</v>
      </c>
      <c r="B45" s="60" t="s">
        <v>168</v>
      </c>
      <c r="C45" s="73" t="s">
        <v>121</v>
      </c>
      <c r="D45" s="73">
        <v>12</v>
      </c>
      <c r="E45" s="72"/>
      <c r="F45" s="72"/>
      <c r="G45" s="177">
        <f>+E45*D45</f>
        <v>0</v>
      </c>
      <c r="H45" s="177">
        <f>+F45*D45</f>
        <v>0</v>
      </c>
    </row>
    <row r="46" spans="1:8" s="37" customFormat="1">
      <c r="A46" s="59"/>
      <c r="B46" s="60"/>
      <c r="C46" s="73"/>
      <c r="D46" s="73"/>
      <c r="E46" s="72"/>
      <c r="F46" s="72"/>
      <c r="G46" s="177"/>
      <c r="H46" s="177"/>
    </row>
    <row r="47" spans="1:8" s="37" customFormat="1" ht="68.400000000000006">
      <c r="A47" s="59">
        <v>3.7</v>
      </c>
      <c r="B47" s="60" t="s">
        <v>169</v>
      </c>
      <c r="C47" s="73"/>
      <c r="D47" s="73"/>
      <c r="E47" s="72"/>
      <c r="F47" s="72"/>
      <c r="G47" s="177"/>
      <c r="H47" s="177"/>
    </row>
    <row r="48" spans="1:8" s="37" customFormat="1">
      <c r="A48" s="59" t="s">
        <v>123</v>
      </c>
      <c r="B48" s="60" t="s">
        <v>170</v>
      </c>
      <c r="C48" s="73" t="s">
        <v>147</v>
      </c>
      <c r="D48" s="73">
        <v>60</v>
      </c>
      <c r="E48" s="72"/>
      <c r="F48" s="72"/>
      <c r="G48" s="177">
        <f>+E48*D48</f>
        <v>0</v>
      </c>
      <c r="H48" s="177">
        <f>+F48*D48</f>
        <v>0</v>
      </c>
    </row>
    <row r="49" spans="1:8" s="37" customFormat="1">
      <c r="A49" s="59" t="s">
        <v>125</v>
      </c>
      <c r="B49" s="60" t="s">
        <v>171</v>
      </c>
      <c r="C49" s="73" t="s">
        <v>121</v>
      </c>
      <c r="D49" s="73">
        <v>12</v>
      </c>
      <c r="E49" s="72"/>
      <c r="F49" s="72"/>
      <c r="G49" s="177">
        <f>+E49*D49</f>
        <v>0</v>
      </c>
      <c r="H49" s="177">
        <f>+F49*D49</f>
        <v>0</v>
      </c>
    </row>
    <row r="50" spans="1:8" s="37" customFormat="1">
      <c r="A50" s="59" t="s">
        <v>127</v>
      </c>
      <c r="B50" s="60" t="s">
        <v>172</v>
      </c>
      <c r="C50" s="73" t="s">
        <v>121</v>
      </c>
      <c r="D50" s="73">
        <v>12</v>
      </c>
      <c r="E50" s="72"/>
      <c r="F50" s="72"/>
      <c r="G50" s="177">
        <f>+E50*D50</f>
        <v>0</v>
      </c>
      <c r="H50" s="177">
        <f>+F50*D50</f>
        <v>0</v>
      </c>
    </row>
    <row r="51" spans="1:8" s="37" customFormat="1" ht="22.8">
      <c r="A51" s="59" t="s">
        <v>127</v>
      </c>
      <c r="B51" s="60" t="s">
        <v>173</v>
      </c>
      <c r="C51" s="73" t="s">
        <v>147</v>
      </c>
      <c r="D51" s="73">
        <v>1100</v>
      </c>
      <c r="E51" s="72"/>
      <c r="F51" s="72"/>
      <c r="G51" s="177">
        <f>+E51*D51</f>
        <v>0</v>
      </c>
      <c r="H51" s="177">
        <f>+F51*D51</f>
        <v>0</v>
      </c>
    </row>
    <row r="52" spans="1:8" s="37" customFormat="1">
      <c r="A52" s="59"/>
      <c r="B52" s="60"/>
      <c r="C52" s="73"/>
      <c r="D52" s="73"/>
      <c r="E52" s="72"/>
      <c r="F52" s="72"/>
      <c r="G52" s="177"/>
      <c r="H52" s="177"/>
    </row>
    <row r="53" spans="1:8" s="37" customFormat="1" ht="22.8">
      <c r="A53" s="59">
        <v>3.8</v>
      </c>
      <c r="B53" s="60" t="s">
        <v>174</v>
      </c>
      <c r="C53" s="73"/>
      <c r="D53" s="73"/>
      <c r="E53" s="72"/>
      <c r="F53" s="72"/>
      <c r="G53" s="177"/>
      <c r="H53" s="177"/>
    </row>
    <row r="54" spans="1:8" s="37" customFormat="1" ht="34.200000000000003">
      <c r="A54" s="59" t="s">
        <v>123</v>
      </c>
      <c r="B54" s="60" t="s">
        <v>175</v>
      </c>
      <c r="C54" s="73" t="s">
        <v>121</v>
      </c>
      <c r="D54" s="73">
        <v>27</v>
      </c>
      <c r="E54" s="72"/>
      <c r="F54" s="72"/>
      <c r="G54" s="177">
        <f>+E54*D54</f>
        <v>0</v>
      </c>
      <c r="H54" s="177">
        <f>+F54*D54</f>
        <v>0</v>
      </c>
    </row>
    <row r="55" spans="1:8" s="37" customFormat="1" ht="34.200000000000003">
      <c r="A55" s="59" t="s">
        <v>125</v>
      </c>
      <c r="B55" s="60" t="s">
        <v>176</v>
      </c>
      <c r="C55" s="73" t="s">
        <v>121</v>
      </c>
      <c r="D55" s="73">
        <v>27</v>
      </c>
      <c r="E55" s="72"/>
      <c r="F55" s="72"/>
      <c r="G55" s="177">
        <f>+E55*D55</f>
        <v>0</v>
      </c>
      <c r="H55" s="177">
        <f>+F55*D55</f>
        <v>0</v>
      </c>
    </row>
    <row r="56" spans="1:8" s="37" customFormat="1">
      <c r="A56" s="59"/>
      <c r="B56" s="60"/>
      <c r="C56" s="73"/>
      <c r="D56" s="73"/>
      <c r="E56" s="72"/>
      <c r="F56" s="72"/>
      <c r="G56" s="177"/>
      <c r="H56" s="177"/>
    </row>
    <row r="57" spans="1:8" ht="45.6">
      <c r="A57" s="59">
        <v>3.9</v>
      </c>
      <c r="B57" s="60" t="s">
        <v>177</v>
      </c>
      <c r="C57" s="73" t="s">
        <v>121</v>
      </c>
      <c r="D57" s="73">
        <v>9</v>
      </c>
      <c r="G57" s="177">
        <f>+E57*D57</f>
        <v>0</v>
      </c>
      <c r="H57" s="177">
        <f>+F57*D57</f>
        <v>0</v>
      </c>
    </row>
    <row r="58" spans="1:8">
      <c r="A58" s="59"/>
      <c r="B58" s="60"/>
      <c r="C58" s="73"/>
      <c r="D58" s="73"/>
    </row>
    <row r="59" spans="1:8" s="37" customFormat="1" ht="24">
      <c r="A59" s="59"/>
      <c r="B59" s="58" t="s">
        <v>178</v>
      </c>
      <c r="C59" s="73"/>
      <c r="D59" s="73"/>
      <c r="E59" s="72"/>
      <c r="F59" s="72"/>
      <c r="G59" s="177"/>
      <c r="H59" s="177"/>
    </row>
    <row r="60" spans="1:8" s="37" customFormat="1">
      <c r="A60" s="59">
        <v>3.1</v>
      </c>
      <c r="B60" s="60" t="s">
        <v>179</v>
      </c>
      <c r="C60" s="73"/>
      <c r="D60" s="73"/>
      <c r="E60" s="72"/>
      <c r="F60" s="72"/>
      <c r="G60" s="177"/>
      <c r="H60" s="177"/>
    </row>
    <row r="61" spans="1:8" s="37" customFormat="1" ht="45.6">
      <c r="A61" s="59" t="s">
        <v>123</v>
      </c>
      <c r="B61" s="60" t="s">
        <v>180</v>
      </c>
      <c r="C61" s="73" t="s">
        <v>147</v>
      </c>
      <c r="D61" s="73">
        <v>360</v>
      </c>
      <c r="E61" s="72"/>
      <c r="F61" s="72"/>
      <c r="G61" s="177">
        <f>+E61*D61</f>
        <v>0</v>
      </c>
      <c r="H61" s="177">
        <f>+F61*D61</f>
        <v>0</v>
      </c>
    </row>
    <row r="62" spans="1:8" s="37" customFormat="1" ht="45.6">
      <c r="A62" s="59" t="s">
        <v>127</v>
      </c>
      <c r="B62" s="60" t="s">
        <v>181</v>
      </c>
      <c r="C62" s="73" t="s">
        <v>121</v>
      </c>
      <c r="D62" s="73">
        <v>72</v>
      </c>
      <c r="E62" s="72"/>
      <c r="F62" s="72"/>
      <c r="G62" s="177">
        <f>+E62*D62</f>
        <v>0</v>
      </c>
      <c r="H62" s="177">
        <f>+F62*D62</f>
        <v>0</v>
      </c>
    </row>
    <row r="63" spans="1:8" s="37" customFormat="1">
      <c r="A63" s="59">
        <v>3.11</v>
      </c>
      <c r="B63" s="60" t="s">
        <v>182</v>
      </c>
      <c r="C63" s="73"/>
      <c r="D63" s="73"/>
      <c r="E63" s="72"/>
      <c r="F63" s="72"/>
      <c r="G63" s="177"/>
      <c r="H63" s="177"/>
    </row>
    <row r="64" spans="1:8" s="37" customFormat="1" ht="22.8">
      <c r="A64" s="59" t="s">
        <v>123</v>
      </c>
      <c r="B64" s="60" t="s">
        <v>183</v>
      </c>
      <c r="C64" s="73" t="s">
        <v>121</v>
      </c>
      <c r="D64" s="73">
        <v>5</v>
      </c>
      <c r="E64" s="72"/>
      <c r="F64" s="72"/>
      <c r="G64" s="177">
        <f>+E64*D64</f>
        <v>0</v>
      </c>
      <c r="H64" s="177">
        <f>+F64*D64</f>
        <v>0</v>
      </c>
    </row>
    <row r="65" spans="1:8" s="37" customFormat="1">
      <c r="A65" s="59"/>
      <c r="B65" s="60"/>
      <c r="C65" s="73"/>
      <c r="D65" s="73"/>
      <c r="E65" s="72"/>
      <c r="F65" s="72"/>
      <c r="G65" s="177"/>
      <c r="H65" s="177"/>
    </row>
    <row r="66" spans="1:8" s="37" customFormat="1" ht="34.200000000000003">
      <c r="A66" s="59">
        <v>3.12</v>
      </c>
      <c r="B66" s="60" t="s">
        <v>184</v>
      </c>
      <c r="C66" s="73"/>
      <c r="D66" s="73"/>
      <c r="E66" s="72"/>
      <c r="F66" s="72"/>
      <c r="G66" s="177"/>
      <c r="H66" s="177"/>
    </row>
    <row r="67" spans="1:8" s="37" customFormat="1">
      <c r="A67" s="59" t="s">
        <v>123</v>
      </c>
      <c r="B67" s="60" t="s">
        <v>185</v>
      </c>
      <c r="C67" s="73" t="s">
        <v>147</v>
      </c>
      <c r="D67" s="73">
        <v>0</v>
      </c>
      <c r="E67" s="72"/>
      <c r="F67" s="72"/>
      <c r="G67" s="177">
        <f>+E67*D67</f>
        <v>0</v>
      </c>
      <c r="H67" s="177">
        <f>+F67*D67</f>
        <v>0</v>
      </c>
    </row>
    <row r="68" spans="1:8" s="37" customFormat="1">
      <c r="A68" s="59" t="s">
        <v>125</v>
      </c>
      <c r="B68" s="60" t="s">
        <v>186</v>
      </c>
      <c r="C68" s="73" t="s">
        <v>147</v>
      </c>
      <c r="D68" s="73">
        <v>400</v>
      </c>
      <c r="E68" s="72"/>
      <c r="F68" s="72"/>
      <c r="G68" s="177">
        <f>+E68*D68</f>
        <v>0</v>
      </c>
      <c r="H68" s="177">
        <f>+F68*D68</f>
        <v>0</v>
      </c>
    </row>
    <row r="69" spans="1:8" s="37" customFormat="1">
      <c r="A69" s="59" t="s">
        <v>127</v>
      </c>
      <c r="B69" s="60" t="s">
        <v>187</v>
      </c>
      <c r="C69" s="73" t="s">
        <v>147</v>
      </c>
      <c r="D69" s="73">
        <v>600</v>
      </c>
      <c r="E69" s="72"/>
      <c r="F69" s="72"/>
      <c r="G69" s="177">
        <f>+E69*D69</f>
        <v>0</v>
      </c>
      <c r="H69" s="177">
        <f>+F69*D69</f>
        <v>0</v>
      </c>
    </row>
    <row r="70" spans="1:8" s="37" customFormat="1">
      <c r="A70" s="59" t="s">
        <v>129</v>
      </c>
      <c r="B70" s="60" t="s">
        <v>188</v>
      </c>
      <c r="C70" s="73" t="s">
        <v>147</v>
      </c>
      <c r="D70" s="73">
        <v>160</v>
      </c>
      <c r="E70" s="72"/>
      <c r="F70" s="72"/>
      <c r="G70" s="177">
        <f>+E70*D70</f>
        <v>0</v>
      </c>
      <c r="H70" s="177">
        <f>+F70*D70</f>
        <v>0</v>
      </c>
    </row>
    <row r="71" spans="1:8" s="37" customFormat="1">
      <c r="A71" s="59"/>
      <c r="B71" s="60"/>
      <c r="C71" s="73"/>
      <c r="D71" s="73"/>
      <c r="E71" s="72"/>
      <c r="F71" s="72"/>
      <c r="G71" s="177"/>
      <c r="H71" s="177"/>
    </row>
    <row r="72" spans="1:8" s="37" customFormat="1" ht="34.200000000000003">
      <c r="A72" s="59">
        <v>3.13</v>
      </c>
      <c r="B72" s="60" t="s">
        <v>189</v>
      </c>
      <c r="C72" s="73"/>
      <c r="D72" s="73"/>
      <c r="E72" s="72"/>
      <c r="F72" s="72"/>
      <c r="G72" s="177"/>
      <c r="H72" s="177"/>
    </row>
    <row r="73" spans="1:8" s="37" customFormat="1">
      <c r="A73" s="59" t="s">
        <v>123</v>
      </c>
      <c r="B73" s="60" t="s">
        <v>185</v>
      </c>
      <c r="C73" s="73" t="s">
        <v>147</v>
      </c>
      <c r="D73" s="73">
        <v>0</v>
      </c>
      <c r="E73" s="72"/>
      <c r="F73" s="72"/>
      <c r="G73" s="177">
        <f>+E73*D73</f>
        <v>0</v>
      </c>
      <c r="H73" s="177">
        <f>+F73*D73</f>
        <v>0</v>
      </c>
    </row>
    <row r="74" spans="1:8" s="37" customFormat="1">
      <c r="A74" s="59" t="s">
        <v>125</v>
      </c>
      <c r="B74" s="60" t="s">
        <v>186</v>
      </c>
      <c r="C74" s="73" t="s">
        <v>147</v>
      </c>
      <c r="D74" s="73">
        <v>140</v>
      </c>
      <c r="E74" s="72"/>
      <c r="F74" s="72"/>
      <c r="G74" s="177">
        <f>+E74*D74</f>
        <v>0</v>
      </c>
      <c r="H74" s="177">
        <f>+F74*D74</f>
        <v>0</v>
      </c>
    </row>
    <row r="75" spans="1:8" s="37" customFormat="1">
      <c r="A75" s="59" t="s">
        <v>127</v>
      </c>
      <c r="B75" s="60" t="s">
        <v>187</v>
      </c>
      <c r="C75" s="73" t="s">
        <v>147</v>
      </c>
      <c r="D75" s="73">
        <v>200</v>
      </c>
      <c r="E75" s="72"/>
      <c r="F75" s="72"/>
      <c r="G75" s="177">
        <f>+E75*D75</f>
        <v>0</v>
      </c>
      <c r="H75" s="177">
        <f>+F75*D75</f>
        <v>0</v>
      </c>
    </row>
    <row r="76" spans="1:8" s="37" customFormat="1">
      <c r="A76" s="59" t="s">
        <v>129</v>
      </c>
      <c r="B76" s="60" t="s">
        <v>188</v>
      </c>
      <c r="C76" s="73" t="s">
        <v>147</v>
      </c>
      <c r="D76" s="73">
        <v>60</v>
      </c>
      <c r="E76" s="72"/>
      <c r="F76" s="72"/>
      <c r="G76" s="177">
        <f>+E76*D76</f>
        <v>0</v>
      </c>
      <c r="H76" s="177">
        <f>+F76*D76</f>
        <v>0</v>
      </c>
    </row>
    <row r="77" spans="1:8" s="37" customFormat="1">
      <c r="A77" s="59"/>
      <c r="B77" s="60"/>
      <c r="C77" s="73"/>
      <c r="D77" s="73"/>
      <c r="E77" s="72"/>
      <c r="F77" s="72"/>
      <c r="G77" s="177"/>
      <c r="H77" s="177"/>
    </row>
    <row r="78" spans="1:8" s="37" customFormat="1" ht="34.200000000000003">
      <c r="A78" s="59">
        <v>3.14</v>
      </c>
      <c r="B78" s="60" t="s">
        <v>190</v>
      </c>
      <c r="C78" s="73"/>
      <c r="D78" s="73"/>
      <c r="E78" s="72"/>
      <c r="F78" s="72"/>
      <c r="G78" s="177"/>
      <c r="H78" s="177"/>
    </row>
    <row r="79" spans="1:8" ht="34.200000000000003">
      <c r="A79" s="59" t="s">
        <v>123</v>
      </c>
      <c r="B79" s="60" t="s">
        <v>191</v>
      </c>
      <c r="C79" s="73" t="s">
        <v>121</v>
      </c>
      <c r="D79" s="73">
        <v>20</v>
      </c>
      <c r="G79" s="177">
        <f>+E79*D79</f>
        <v>0</v>
      </c>
      <c r="H79" s="177">
        <f>+F79*D79</f>
        <v>0</v>
      </c>
    </row>
    <row r="80" spans="1:8">
      <c r="A80" s="59"/>
      <c r="B80" s="60"/>
      <c r="C80" s="73"/>
      <c r="D80" s="73"/>
    </row>
    <row r="81" spans="1:8" ht="34.200000000000003">
      <c r="A81" s="59" t="s">
        <v>125</v>
      </c>
      <c r="B81" s="60" t="s">
        <v>192</v>
      </c>
      <c r="C81" s="73" t="s">
        <v>121</v>
      </c>
      <c r="D81" s="73">
        <v>10</v>
      </c>
      <c r="G81" s="177">
        <f>+E81*D81</f>
        <v>0</v>
      </c>
      <c r="H81" s="177">
        <f>+F81*D81</f>
        <v>0</v>
      </c>
    </row>
    <row r="82" spans="1:8">
      <c r="A82" s="59"/>
      <c r="B82" s="60"/>
      <c r="C82" s="73"/>
      <c r="D82" s="73"/>
    </row>
    <row r="83" spans="1:8" ht="34.200000000000003">
      <c r="A83" s="59" t="s">
        <v>127</v>
      </c>
      <c r="B83" s="60" t="s">
        <v>193</v>
      </c>
      <c r="C83" s="73" t="s">
        <v>121</v>
      </c>
      <c r="D83" s="73">
        <v>12</v>
      </c>
      <c r="G83" s="177">
        <f>+E83*D83</f>
        <v>0</v>
      </c>
      <c r="H83" s="177">
        <f>+F83*D83</f>
        <v>0</v>
      </c>
    </row>
    <row r="84" spans="1:8">
      <c r="A84" s="59"/>
      <c r="B84" s="60"/>
      <c r="C84" s="73"/>
      <c r="D84" s="73"/>
    </row>
    <row r="85" spans="1:8" ht="34.200000000000003">
      <c r="A85" s="59" t="s">
        <v>129</v>
      </c>
      <c r="B85" s="60" t="s">
        <v>227</v>
      </c>
      <c r="C85" s="73" t="s">
        <v>121</v>
      </c>
      <c r="D85" s="73">
        <v>9</v>
      </c>
      <c r="G85" s="177">
        <f>+E85*D85</f>
        <v>0</v>
      </c>
      <c r="H85" s="177">
        <f>+F85*D85</f>
        <v>0</v>
      </c>
    </row>
    <row r="86" spans="1:8">
      <c r="A86" s="59"/>
      <c r="B86" s="60"/>
      <c r="C86" s="73"/>
      <c r="D86" s="73"/>
    </row>
    <row r="87" spans="1:8" ht="34.200000000000003">
      <c r="A87" s="59" t="s">
        <v>129</v>
      </c>
      <c r="B87" s="60" t="s">
        <v>194</v>
      </c>
      <c r="C87" s="73" t="s">
        <v>121</v>
      </c>
      <c r="D87" s="73">
        <v>60</v>
      </c>
      <c r="G87" s="177">
        <f>+E87*D87</f>
        <v>0</v>
      </c>
      <c r="H87" s="177">
        <f>+F87*D87</f>
        <v>0</v>
      </c>
    </row>
    <row r="88" spans="1:8">
      <c r="A88" s="59"/>
      <c r="B88" s="60"/>
      <c r="C88" s="73"/>
      <c r="D88" s="73"/>
    </row>
    <row r="89" spans="1:8" ht="45.6">
      <c r="A89" s="59">
        <v>3.16</v>
      </c>
      <c r="B89" s="60" t="s">
        <v>195</v>
      </c>
      <c r="C89" s="73" t="s">
        <v>121</v>
      </c>
      <c r="D89" s="73">
        <v>5</v>
      </c>
      <c r="G89" s="177">
        <f>+E89*D89</f>
        <v>0</v>
      </c>
      <c r="H89" s="177">
        <f>+F89*D89</f>
        <v>0</v>
      </c>
    </row>
    <row r="90" spans="1:8">
      <c r="A90" s="59"/>
      <c r="B90" s="60"/>
      <c r="C90" s="73"/>
      <c r="D90" s="73"/>
    </row>
    <row r="91" spans="1:8">
      <c r="A91" s="59"/>
      <c r="B91" s="60"/>
      <c r="C91" s="73"/>
      <c r="D91" s="73"/>
    </row>
    <row r="92" spans="1:8">
      <c r="A92" s="59"/>
      <c r="B92" s="60"/>
      <c r="C92" s="73"/>
      <c r="D92" s="73"/>
    </row>
    <row r="93" spans="1:8">
      <c r="A93" s="59"/>
      <c r="B93" s="60"/>
      <c r="C93" s="73"/>
      <c r="D93" s="73"/>
    </row>
    <row r="94" spans="1:8">
      <c r="A94" s="172" t="s">
        <v>199</v>
      </c>
      <c r="B94" s="172"/>
      <c r="C94" s="172"/>
      <c r="D94" s="172"/>
      <c r="E94" s="172"/>
      <c r="F94" s="172"/>
      <c r="G94" s="183">
        <f>SUM(G1:G93)</f>
        <v>0</v>
      </c>
      <c r="H94" s="183">
        <f>SUM(H1:H93)</f>
        <v>0</v>
      </c>
    </row>
  </sheetData>
  <mergeCells count="6">
    <mergeCell ref="A1:H1"/>
    <mergeCell ref="A2:H2"/>
    <mergeCell ref="A3:H3"/>
    <mergeCell ref="A4:H4"/>
    <mergeCell ref="A94:F94"/>
    <mergeCell ref="A5:H5"/>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DC263-44BF-4A7E-9390-980D8D612D23}">
  <dimension ref="A1:H91"/>
  <sheetViews>
    <sheetView showZeros="0" tabSelected="1" view="pageBreakPreview" zoomScaleNormal="100" zoomScaleSheetLayoutView="100" workbookViewId="0">
      <selection activeCell="D13" sqref="D13"/>
    </sheetView>
  </sheetViews>
  <sheetFormatPr defaultColWidth="8.77734375" defaultRowHeight="13.2"/>
  <cols>
    <col min="1" max="1" width="3.6640625" style="61" customWidth="1"/>
    <col min="2" max="2" width="22" style="62" customWidth="1"/>
    <col min="3" max="3" width="4.88671875" style="76" customWidth="1"/>
    <col min="4" max="4" width="6.44140625" style="76" customWidth="1"/>
    <col min="5" max="5" width="10.5546875" style="72" customWidth="1"/>
    <col min="6" max="6" width="13.44140625" style="72" customWidth="1"/>
    <col min="7" max="8" width="12.88671875" style="177" customWidth="1"/>
    <col min="9" max="256" width="8.77734375" style="30"/>
    <col min="257" max="257" width="5.21875" style="30" bestFit="1" customWidth="1"/>
    <col min="258" max="258" width="20.44140625" style="30" customWidth="1"/>
    <col min="259" max="259" width="5" style="30" bestFit="1" customWidth="1"/>
    <col min="260" max="260" width="4.77734375" style="30" bestFit="1" customWidth="1"/>
    <col min="261" max="261" width="12.44140625" style="30" bestFit="1" customWidth="1"/>
    <col min="262" max="263" width="14.21875" style="30" bestFit="1" customWidth="1"/>
    <col min="264" max="264" width="15.21875" style="30" bestFit="1" customWidth="1"/>
    <col min="265" max="512" width="8.77734375" style="30"/>
    <col min="513" max="513" width="5.21875" style="30" bestFit="1" customWidth="1"/>
    <col min="514" max="514" width="20.44140625" style="30" customWidth="1"/>
    <col min="515" max="515" width="5" style="30" bestFit="1" customWidth="1"/>
    <col min="516" max="516" width="4.77734375" style="30" bestFit="1" customWidth="1"/>
    <col min="517" max="517" width="12.44140625" style="30" bestFit="1" customWidth="1"/>
    <col min="518" max="519" width="14.21875" style="30" bestFit="1" customWidth="1"/>
    <col min="520" max="520" width="15.21875" style="30" bestFit="1" customWidth="1"/>
    <col min="521" max="768" width="8.77734375" style="30"/>
    <col min="769" max="769" width="5.21875" style="30" bestFit="1" customWidth="1"/>
    <col min="770" max="770" width="20.44140625" style="30" customWidth="1"/>
    <col min="771" max="771" width="5" style="30" bestFit="1" customWidth="1"/>
    <col min="772" max="772" width="4.77734375" style="30" bestFit="1" customWidth="1"/>
    <col min="773" max="773" width="12.44140625" style="30" bestFit="1" customWidth="1"/>
    <col min="774" max="775" width="14.21875" style="30" bestFit="1" customWidth="1"/>
    <col min="776" max="776" width="15.21875" style="30" bestFit="1" customWidth="1"/>
    <col min="777" max="1024" width="8.77734375" style="30"/>
    <col min="1025" max="1025" width="5.21875" style="30" bestFit="1" customWidth="1"/>
    <col min="1026" max="1026" width="20.44140625" style="30" customWidth="1"/>
    <col min="1027" max="1027" width="5" style="30" bestFit="1" customWidth="1"/>
    <col min="1028" max="1028" width="4.77734375" style="30" bestFit="1" customWidth="1"/>
    <col min="1029" max="1029" width="12.44140625" style="30" bestFit="1" customWidth="1"/>
    <col min="1030" max="1031" width="14.21875" style="30" bestFit="1" customWidth="1"/>
    <col min="1032" max="1032" width="15.21875" style="30" bestFit="1" customWidth="1"/>
    <col min="1033" max="1280" width="8.77734375" style="30"/>
    <col min="1281" max="1281" width="5.21875" style="30" bestFit="1" customWidth="1"/>
    <col min="1282" max="1282" width="20.44140625" style="30" customWidth="1"/>
    <col min="1283" max="1283" width="5" style="30" bestFit="1" customWidth="1"/>
    <col min="1284" max="1284" width="4.77734375" style="30" bestFit="1" customWidth="1"/>
    <col min="1285" max="1285" width="12.44140625" style="30" bestFit="1" customWidth="1"/>
    <col min="1286" max="1287" width="14.21875" style="30" bestFit="1" customWidth="1"/>
    <col min="1288" max="1288" width="15.21875" style="30" bestFit="1" customWidth="1"/>
    <col min="1289" max="1536" width="8.77734375" style="30"/>
    <col min="1537" max="1537" width="5.21875" style="30" bestFit="1" customWidth="1"/>
    <col min="1538" max="1538" width="20.44140625" style="30" customWidth="1"/>
    <col min="1539" max="1539" width="5" style="30" bestFit="1" customWidth="1"/>
    <col min="1540" max="1540" width="4.77734375" style="30" bestFit="1" customWidth="1"/>
    <col min="1541" max="1541" width="12.44140625" style="30" bestFit="1" customWidth="1"/>
    <col min="1542" max="1543" width="14.21875" style="30" bestFit="1" customWidth="1"/>
    <col min="1544" max="1544" width="15.21875" style="30" bestFit="1" customWidth="1"/>
    <col min="1545" max="1792" width="8.77734375" style="30"/>
    <col min="1793" max="1793" width="5.21875" style="30" bestFit="1" customWidth="1"/>
    <col min="1794" max="1794" width="20.44140625" style="30" customWidth="1"/>
    <col min="1795" max="1795" width="5" style="30" bestFit="1" customWidth="1"/>
    <col min="1796" max="1796" width="4.77734375" style="30" bestFit="1" customWidth="1"/>
    <col min="1797" max="1797" width="12.44140625" style="30" bestFit="1" customWidth="1"/>
    <col min="1798" max="1799" width="14.21875" style="30" bestFit="1" customWidth="1"/>
    <col min="1800" max="1800" width="15.21875" style="30" bestFit="1" customWidth="1"/>
    <col min="1801" max="2048" width="8.77734375" style="30"/>
    <col min="2049" max="2049" width="5.21875" style="30" bestFit="1" customWidth="1"/>
    <col min="2050" max="2050" width="20.44140625" style="30" customWidth="1"/>
    <col min="2051" max="2051" width="5" style="30" bestFit="1" customWidth="1"/>
    <col min="2052" max="2052" width="4.77734375" style="30" bestFit="1" customWidth="1"/>
    <col min="2053" max="2053" width="12.44140625" style="30" bestFit="1" customWidth="1"/>
    <col min="2054" max="2055" width="14.21875" style="30" bestFit="1" customWidth="1"/>
    <col min="2056" max="2056" width="15.21875" style="30" bestFit="1" customWidth="1"/>
    <col min="2057" max="2304" width="8.77734375" style="30"/>
    <col min="2305" max="2305" width="5.21875" style="30" bestFit="1" customWidth="1"/>
    <col min="2306" max="2306" width="20.44140625" style="30" customWidth="1"/>
    <col min="2307" max="2307" width="5" style="30" bestFit="1" customWidth="1"/>
    <col min="2308" max="2308" width="4.77734375" style="30" bestFit="1" customWidth="1"/>
    <col min="2309" max="2309" width="12.44140625" style="30" bestFit="1" customWidth="1"/>
    <col min="2310" max="2311" width="14.21875" style="30" bestFit="1" customWidth="1"/>
    <col min="2312" max="2312" width="15.21875" style="30" bestFit="1" customWidth="1"/>
    <col min="2313" max="2560" width="8.77734375" style="30"/>
    <col min="2561" max="2561" width="5.21875" style="30" bestFit="1" customWidth="1"/>
    <col min="2562" max="2562" width="20.44140625" style="30" customWidth="1"/>
    <col min="2563" max="2563" width="5" style="30" bestFit="1" customWidth="1"/>
    <col min="2564" max="2564" width="4.77734375" style="30" bestFit="1" customWidth="1"/>
    <col min="2565" max="2565" width="12.44140625" style="30" bestFit="1" customWidth="1"/>
    <col min="2566" max="2567" width="14.21875" style="30" bestFit="1" customWidth="1"/>
    <col min="2568" max="2568" width="15.21875" style="30" bestFit="1" customWidth="1"/>
    <col min="2569" max="2816" width="8.77734375" style="30"/>
    <col min="2817" max="2817" width="5.21875" style="30" bestFit="1" customWidth="1"/>
    <col min="2818" max="2818" width="20.44140625" style="30" customWidth="1"/>
    <col min="2819" max="2819" width="5" style="30" bestFit="1" customWidth="1"/>
    <col min="2820" max="2820" width="4.77734375" style="30" bestFit="1" customWidth="1"/>
    <col min="2821" max="2821" width="12.44140625" style="30" bestFit="1" customWidth="1"/>
    <col min="2822" max="2823" width="14.21875" style="30" bestFit="1" customWidth="1"/>
    <col min="2824" max="2824" width="15.21875" style="30" bestFit="1" customWidth="1"/>
    <col min="2825" max="3072" width="8.77734375" style="30"/>
    <col min="3073" max="3073" width="5.21875" style="30" bestFit="1" customWidth="1"/>
    <col min="3074" max="3074" width="20.44140625" style="30" customWidth="1"/>
    <col min="3075" max="3075" width="5" style="30" bestFit="1" customWidth="1"/>
    <col min="3076" max="3076" width="4.77734375" style="30" bestFit="1" customWidth="1"/>
    <col min="3077" max="3077" width="12.44140625" style="30" bestFit="1" customWidth="1"/>
    <col min="3078" max="3079" width="14.21875" style="30" bestFit="1" customWidth="1"/>
    <col min="3080" max="3080" width="15.21875" style="30" bestFit="1" customWidth="1"/>
    <col min="3081" max="3328" width="8.77734375" style="30"/>
    <col min="3329" max="3329" width="5.21875" style="30" bestFit="1" customWidth="1"/>
    <col min="3330" max="3330" width="20.44140625" style="30" customWidth="1"/>
    <col min="3331" max="3331" width="5" style="30" bestFit="1" customWidth="1"/>
    <col min="3332" max="3332" width="4.77734375" style="30" bestFit="1" customWidth="1"/>
    <col min="3333" max="3333" width="12.44140625" style="30" bestFit="1" customWidth="1"/>
    <col min="3334" max="3335" width="14.21875" style="30" bestFit="1" customWidth="1"/>
    <col min="3336" max="3336" width="15.21875" style="30" bestFit="1" customWidth="1"/>
    <col min="3337" max="3584" width="8.77734375" style="30"/>
    <col min="3585" max="3585" width="5.21875" style="30" bestFit="1" customWidth="1"/>
    <col min="3586" max="3586" width="20.44140625" style="30" customWidth="1"/>
    <col min="3587" max="3587" width="5" style="30" bestFit="1" customWidth="1"/>
    <col min="3588" max="3588" width="4.77734375" style="30" bestFit="1" customWidth="1"/>
    <col min="3589" max="3589" width="12.44140625" style="30" bestFit="1" customWidth="1"/>
    <col min="3590" max="3591" width="14.21875" style="30" bestFit="1" customWidth="1"/>
    <col min="3592" max="3592" width="15.21875" style="30" bestFit="1" customWidth="1"/>
    <col min="3593" max="3840" width="8.77734375" style="30"/>
    <col min="3841" max="3841" width="5.21875" style="30" bestFit="1" customWidth="1"/>
    <col min="3842" max="3842" width="20.44140625" style="30" customWidth="1"/>
    <col min="3843" max="3843" width="5" style="30" bestFit="1" customWidth="1"/>
    <col min="3844" max="3844" width="4.77734375" style="30" bestFit="1" customWidth="1"/>
    <col min="3845" max="3845" width="12.44140625" style="30" bestFit="1" customWidth="1"/>
    <col min="3846" max="3847" width="14.21875" style="30" bestFit="1" customWidth="1"/>
    <col min="3848" max="3848" width="15.21875" style="30" bestFit="1" customWidth="1"/>
    <col min="3849" max="4096" width="8.77734375" style="30"/>
    <col min="4097" max="4097" width="5.21875" style="30" bestFit="1" customWidth="1"/>
    <col min="4098" max="4098" width="20.44140625" style="30" customWidth="1"/>
    <col min="4099" max="4099" width="5" style="30" bestFit="1" customWidth="1"/>
    <col min="4100" max="4100" width="4.77734375" style="30" bestFit="1" customWidth="1"/>
    <col min="4101" max="4101" width="12.44140625" style="30" bestFit="1" customWidth="1"/>
    <col min="4102" max="4103" width="14.21875" style="30" bestFit="1" customWidth="1"/>
    <col min="4104" max="4104" width="15.21875" style="30" bestFit="1" customWidth="1"/>
    <col min="4105" max="4352" width="8.77734375" style="30"/>
    <col min="4353" max="4353" width="5.21875" style="30" bestFit="1" customWidth="1"/>
    <col min="4354" max="4354" width="20.44140625" style="30" customWidth="1"/>
    <col min="4355" max="4355" width="5" style="30" bestFit="1" customWidth="1"/>
    <col min="4356" max="4356" width="4.77734375" style="30" bestFit="1" customWidth="1"/>
    <col min="4357" max="4357" width="12.44140625" style="30" bestFit="1" customWidth="1"/>
    <col min="4358" max="4359" width="14.21875" style="30" bestFit="1" customWidth="1"/>
    <col min="4360" max="4360" width="15.21875" style="30" bestFit="1" customWidth="1"/>
    <col min="4361" max="4608" width="8.77734375" style="30"/>
    <col min="4609" max="4609" width="5.21875" style="30" bestFit="1" customWidth="1"/>
    <col min="4610" max="4610" width="20.44140625" style="30" customWidth="1"/>
    <col min="4611" max="4611" width="5" style="30" bestFit="1" customWidth="1"/>
    <col min="4612" max="4612" width="4.77734375" style="30" bestFit="1" customWidth="1"/>
    <col min="4613" max="4613" width="12.44140625" style="30" bestFit="1" customWidth="1"/>
    <col min="4614" max="4615" width="14.21875" style="30" bestFit="1" customWidth="1"/>
    <col min="4616" max="4616" width="15.21875" style="30" bestFit="1" customWidth="1"/>
    <col min="4617" max="4864" width="8.77734375" style="30"/>
    <col min="4865" max="4865" width="5.21875" style="30" bestFit="1" customWidth="1"/>
    <col min="4866" max="4866" width="20.44140625" style="30" customWidth="1"/>
    <col min="4867" max="4867" width="5" style="30" bestFit="1" customWidth="1"/>
    <col min="4868" max="4868" width="4.77734375" style="30" bestFit="1" customWidth="1"/>
    <col min="4869" max="4869" width="12.44140625" style="30" bestFit="1" customWidth="1"/>
    <col min="4870" max="4871" width="14.21875" style="30" bestFit="1" customWidth="1"/>
    <col min="4872" max="4872" width="15.21875" style="30" bestFit="1" customWidth="1"/>
    <col min="4873" max="5120" width="8.77734375" style="30"/>
    <col min="5121" max="5121" width="5.21875" style="30" bestFit="1" customWidth="1"/>
    <col min="5122" max="5122" width="20.44140625" style="30" customWidth="1"/>
    <col min="5123" max="5123" width="5" style="30" bestFit="1" customWidth="1"/>
    <col min="5124" max="5124" width="4.77734375" style="30" bestFit="1" customWidth="1"/>
    <col min="5125" max="5125" width="12.44140625" style="30" bestFit="1" customWidth="1"/>
    <col min="5126" max="5127" width="14.21875" style="30" bestFit="1" customWidth="1"/>
    <col min="5128" max="5128" width="15.21875" style="30" bestFit="1" customWidth="1"/>
    <col min="5129" max="5376" width="8.77734375" style="30"/>
    <col min="5377" max="5377" width="5.21875" style="30" bestFit="1" customWidth="1"/>
    <col min="5378" max="5378" width="20.44140625" style="30" customWidth="1"/>
    <col min="5379" max="5379" width="5" style="30" bestFit="1" customWidth="1"/>
    <col min="5380" max="5380" width="4.77734375" style="30" bestFit="1" customWidth="1"/>
    <col min="5381" max="5381" width="12.44140625" style="30" bestFit="1" customWidth="1"/>
    <col min="5382" max="5383" width="14.21875" style="30" bestFit="1" customWidth="1"/>
    <col min="5384" max="5384" width="15.21875" style="30" bestFit="1" customWidth="1"/>
    <col min="5385" max="5632" width="8.77734375" style="30"/>
    <col min="5633" max="5633" width="5.21875" style="30" bestFit="1" customWidth="1"/>
    <col min="5634" max="5634" width="20.44140625" style="30" customWidth="1"/>
    <col min="5635" max="5635" width="5" style="30" bestFit="1" customWidth="1"/>
    <col min="5636" max="5636" width="4.77734375" style="30" bestFit="1" customWidth="1"/>
    <col min="5637" max="5637" width="12.44140625" style="30" bestFit="1" customWidth="1"/>
    <col min="5638" max="5639" width="14.21875" style="30" bestFit="1" customWidth="1"/>
    <col min="5640" max="5640" width="15.21875" style="30" bestFit="1" customWidth="1"/>
    <col min="5641" max="5888" width="8.77734375" style="30"/>
    <col min="5889" max="5889" width="5.21875" style="30" bestFit="1" customWidth="1"/>
    <col min="5890" max="5890" width="20.44140625" style="30" customWidth="1"/>
    <col min="5891" max="5891" width="5" style="30" bestFit="1" customWidth="1"/>
    <col min="5892" max="5892" width="4.77734375" style="30" bestFit="1" customWidth="1"/>
    <col min="5893" max="5893" width="12.44140625" style="30" bestFit="1" customWidth="1"/>
    <col min="5894" max="5895" width="14.21875" style="30" bestFit="1" customWidth="1"/>
    <col min="5896" max="5896" width="15.21875" style="30" bestFit="1" customWidth="1"/>
    <col min="5897" max="6144" width="8.77734375" style="30"/>
    <col min="6145" max="6145" width="5.21875" style="30" bestFit="1" customWidth="1"/>
    <col min="6146" max="6146" width="20.44140625" style="30" customWidth="1"/>
    <col min="6147" max="6147" width="5" style="30" bestFit="1" customWidth="1"/>
    <col min="6148" max="6148" width="4.77734375" style="30" bestFit="1" customWidth="1"/>
    <col min="6149" max="6149" width="12.44140625" style="30" bestFit="1" customWidth="1"/>
    <col min="6150" max="6151" width="14.21875" style="30" bestFit="1" customWidth="1"/>
    <col min="6152" max="6152" width="15.21875" style="30" bestFit="1" customWidth="1"/>
    <col min="6153" max="6400" width="8.77734375" style="30"/>
    <col min="6401" max="6401" width="5.21875" style="30" bestFit="1" customWidth="1"/>
    <col min="6402" max="6402" width="20.44140625" style="30" customWidth="1"/>
    <col min="6403" max="6403" width="5" style="30" bestFit="1" customWidth="1"/>
    <col min="6404" max="6404" width="4.77734375" style="30" bestFit="1" customWidth="1"/>
    <col min="6405" max="6405" width="12.44140625" style="30" bestFit="1" customWidth="1"/>
    <col min="6406" max="6407" width="14.21875" style="30" bestFit="1" customWidth="1"/>
    <col min="6408" max="6408" width="15.21875" style="30" bestFit="1" customWidth="1"/>
    <col min="6409" max="6656" width="8.77734375" style="30"/>
    <col min="6657" max="6657" width="5.21875" style="30" bestFit="1" customWidth="1"/>
    <col min="6658" max="6658" width="20.44140625" style="30" customWidth="1"/>
    <col min="6659" max="6659" width="5" style="30" bestFit="1" customWidth="1"/>
    <col min="6660" max="6660" width="4.77734375" style="30" bestFit="1" customWidth="1"/>
    <col min="6661" max="6661" width="12.44140625" style="30" bestFit="1" customWidth="1"/>
    <col min="6662" max="6663" width="14.21875" style="30" bestFit="1" customWidth="1"/>
    <col min="6664" max="6664" width="15.21875" style="30" bestFit="1" customWidth="1"/>
    <col min="6665" max="6912" width="8.77734375" style="30"/>
    <col min="6913" max="6913" width="5.21875" style="30" bestFit="1" customWidth="1"/>
    <col min="6914" max="6914" width="20.44140625" style="30" customWidth="1"/>
    <col min="6915" max="6915" width="5" style="30" bestFit="1" customWidth="1"/>
    <col min="6916" max="6916" width="4.77734375" style="30" bestFit="1" customWidth="1"/>
    <col min="6917" max="6917" width="12.44140625" style="30" bestFit="1" customWidth="1"/>
    <col min="6918" max="6919" width="14.21875" style="30" bestFit="1" customWidth="1"/>
    <col min="6920" max="6920" width="15.21875" style="30" bestFit="1" customWidth="1"/>
    <col min="6921" max="7168" width="8.77734375" style="30"/>
    <col min="7169" max="7169" width="5.21875" style="30" bestFit="1" customWidth="1"/>
    <col min="7170" max="7170" width="20.44140625" style="30" customWidth="1"/>
    <col min="7171" max="7171" width="5" style="30" bestFit="1" customWidth="1"/>
    <col min="7172" max="7172" width="4.77734375" style="30" bestFit="1" customWidth="1"/>
    <col min="7173" max="7173" width="12.44140625" style="30" bestFit="1" customWidth="1"/>
    <col min="7174" max="7175" width="14.21875" style="30" bestFit="1" customWidth="1"/>
    <col min="7176" max="7176" width="15.21875" style="30" bestFit="1" customWidth="1"/>
    <col min="7177" max="7424" width="8.77734375" style="30"/>
    <col min="7425" max="7425" width="5.21875" style="30" bestFit="1" customWidth="1"/>
    <col min="7426" max="7426" width="20.44140625" style="30" customWidth="1"/>
    <col min="7427" max="7427" width="5" style="30" bestFit="1" customWidth="1"/>
    <col min="7428" max="7428" width="4.77734375" style="30" bestFit="1" customWidth="1"/>
    <col min="7429" max="7429" width="12.44140625" style="30" bestFit="1" customWidth="1"/>
    <col min="7430" max="7431" width="14.21875" style="30" bestFit="1" customWidth="1"/>
    <col min="7432" max="7432" width="15.21875" style="30" bestFit="1" customWidth="1"/>
    <col min="7433" max="7680" width="8.77734375" style="30"/>
    <col min="7681" max="7681" width="5.21875" style="30" bestFit="1" customWidth="1"/>
    <col min="7682" max="7682" width="20.44140625" style="30" customWidth="1"/>
    <col min="7683" max="7683" width="5" style="30" bestFit="1" customWidth="1"/>
    <col min="7684" max="7684" width="4.77734375" style="30" bestFit="1" customWidth="1"/>
    <col min="7685" max="7685" width="12.44140625" style="30" bestFit="1" customWidth="1"/>
    <col min="7686" max="7687" width="14.21875" style="30" bestFit="1" customWidth="1"/>
    <col min="7688" max="7688" width="15.21875" style="30" bestFit="1" customWidth="1"/>
    <col min="7689" max="7936" width="8.77734375" style="30"/>
    <col min="7937" max="7937" width="5.21875" style="30" bestFit="1" customWidth="1"/>
    <col min="7938" max="7938" width="20.44140625" style="30" customWidth="1"/>
    <col min="7939" max="7939" width="5" style="30" bestFit="1" customWidth="1"/>
    <col min="7940" max="7940" width="4.77734375" style="30" bestFit="1" customWidth="1"/>
    <col min="7941" max="7941" width="12.44140625" style="30" bestFit="1" customWidth="1"/>
    <col min="7942" max="7943" width="14.21875" style="30" bestFit="1" customWidth="1"/>
    <col min="7944" max="7944" width="15.21875" style="30" bestFit="1" customWidth="1"/>
    <col min="7945" max="8192" width="8.77734375" style="30"/>
    <col min="8193" max="8193" width="5.21875" style="30" bestFit="1" customWidth="1"/>
    <col min="8194" max="8194" width="20.44140625" style="30" customWidth="1"/>
    <col min="8195" max="8195" width="5" style="30" bestFit="1" customWidth="1"/>
    <col min="8196" max="8196" width="4.77734375" style="30" bestFit="1" customWidth="1"/>
    <col min="8197" max="8197" width="12.44140625" style="30" bestFit="1" customWidth="1"/>
    <col min="8198" max="8199" width="14.21875" style="30" bestFit="1" customWidth="1"/>
    <col min="8200" max="8200" width="15.21875" style="30" bestFit="1" customWidth="1"/>
    <col min="8201" max="8448" width="8.77734375" style="30"/>
    <col min="8449" max="8449" width="5.21875" style="30" bestFit="1" customWidth="1"/>
    <col min="8450" max="8450" width="20.44140625" style="30" customWidth="1"/>
    <col min="8451" max="8451" width="5" style="30" bestFit="1" customWidth="1"/>
    <col min="8452" max="8452" width="4.77734375" style="30" bestFit="1" customWidth="1"/>
    <col min="8453" max="8453" width="12.44140625" style="30" bestFit="1" customWidth="1"/>
    <col min="8454" max="8455" width="14.21875" style="30" bestFit="1" customWidth="1"/>
    <col min="8456" max="8456" width="15.21875" style="30" bestFit="1" customWidth="1"/>
    <col min="8457" max="8704" width="8.77734375" style="30"/>
    <col min="8705" max="8705" width="5.21875" style="30" bestFit="1" customWidth="1"/>
    <col min="8706" max="8706" width="20.44140625" style="30" customWidth="1"/>
    <col min="8707" max="8707" width="5" style="30" bestFit="1" customWidth="1"/>
    <col min="8708" max="8708" width="4.77734375" style="30" bestFit="1" customWidth="1"/>
    <col min="8709" max="8709" width="12.44140625" style="30" bestFit="1" customWidth="1"/>
    <col min="8710" max="8711" width="14.21875" style="30" bestFit="1" customWidth="1"/>
    <col min="8712" max="8712" width="15.21875" style="30" bestFit="1" customWidth="1"/>
    <col min="8713" max="8960" width="8.77734375" style="30"/>
    <col min="8961" max="8961" width="5.21875" style="30" bestFit="1" customWidth="1"/>
    <col min="8962" max="8962" width="20.44140625" style="30" customWidth="1"/>
    <col min="8963" max="8963" width="5" style="30" bestFit="1" customWidth="1"/>
    <col min="8964" max="8964" width="4.77734375" style="30" bestFit="1" customWidth="1"/>
    <col min="8965" max="8965" width="12.44140625" style="30" bestFit="1" customWidth="1"/>
    <col min="8966" max="8967" width="14.21875" style="30" bestFit="1" customWidth="1"/>
    <col min="8968" max="8968" width="15.21875" style="30" bestFit="1" customWidth="1"/>
    <col min="8969" max="9216" width="8.77734375" style="30"/>
    <col min="9217" max="9217" width="5.21875" style="30" bestFit="1" customWidth="1"/>
    <col min="9218" max="9218" width="20.44140625" style="30" customWidth="1"/>
    <col min="9219" max="9219" width="5" style="30" bestFit="1" customWidth="1"/>
    <col min="9220" max="9220" width="4.77734375" style="30" bestFit="1" customWidth="1"/>
    <col min="9221" max="9221" width="12.44140625" style="30" bestFit="1" customWidth="1"/>
    <col min="9222" max="9223" width="14.21875" style="30" bestFit="1" customWidth="1"/>
    <col min="9224" max="9224" width="15.21875" style="30" bestFit="1" customWidth="1"/>
    <col min="9225" max="9472" width="8.77734375" style="30"/>
    <col min="9473" max="9473" width="5.21875" style="30" bestFit="1" customWidth="1"/>
    <col min="9474" max="9474" width="20.44140625" style="30" customWidth="1"/>
    <col min="9475" max="9475" width="5" style="30" bestFit="1" customWidth="1"/>
    <col min="9476" max="9476" width="4.77734375" style="30" bestFit="1" customWidth="1"/>
    <col min="9477" max="9477" width="12.44140625" style="30" bestFit="1" customWidth="1"/>
    <col min="9478" max="9479" width="14.21875" style="30" bestFit="1" customWidth="1"/>
    <col min="9480" max="9480" width="15.21875" style="30" bestFit="1" customWidth="1"/>
    <col min="9481" max="9728" width="8.77734375" style="30"/>
    <col min="9729" max="9729" width="5.21875" style="30" bestFit="1" customWidth="1"/>
    <col min="9730" max="9730" width="20.44140625" style="30" customWidth="1"/>
    <col min="9731" max="9731" width="5" style="30" bestFit="1" customWidth="1"/>
    <col min="9732" max="9732" width="4.77734375" style="30" bestFit="1" customWidth="1"/>
    <col min="9733" max="9733" width="12.44140625" style="30" bestFit="1" customWidth="1"/>
    <col min="9734" max="9735" width="14.21875" style="30" bestFit="1" customWidth="1"/>
    <col min="9736" max="9736" width="15.21875" style="30" bestFit="1" customWidth="1"/>
    <col min="9737" max="9984" width="8.77734375" style="30"/>
    <col min="9985" max="9985" width="5.21875" style="30" bestFit="1" customWidth="1"/>
    <col min="9986" max="9986" width="20.44140625" style="30" customWidth="1"/>
    <col min="9987" max="9987" width="5" style="30" bestFit="1" customWidth="1"/>
    <col min="9988" max="9988" width="4.77734375" style="30" bestFit="1" customWidth="1"/>
    <col min="9989" max="9989" width="12.44140625" style="30" bestFit="1" customWidth="1"/>
    <col min="9990" max="9991" width="14.21875" style="30" bestFit="1" customWidth="1"/>
    <col min="9992" max="9992" width="15.21875" style="30" bestFit="1" customWidth="1"/>
    <col min="9993" max="10240" width="8.77734375" style="30"/>
    <col min="10241" max="10241" width="5.21875" style="30" bestFit="1" customWidth="1"/>
    <col min="10242" max="10242" width="20.44140625" style="30" customWidth="1"/>
    <col min="10243" max="10243" width="5" style="30" bestFit="1" customWidth="1"/>
    <col min="10244" max="10244" width="4.77734375" style="30" bestFit="1" customWidth="1"/>
    <col min="10245" max="10245" width="12.44140625" style="30" bestFit="1" customWidth="1"/>
    <col min="10246" max="10247" width="14.21875" style="30" bestFit="1" customWidth="1"/>
    <col min="10248" max="10248" width="15.21875" style="30" bestFit="1" customWidth="1"/>
    <col min="10249" max="10496" width="8.77734375" style="30"/>
    <col min="10497" max="10497" width="5.21875" style="30" bestFit="1" customWidth="1"/>
    <col min="10498" max="10498" width="20.44140625" style="30" customWidth="1"/>
    <col min="10499" max="10499" width="5" style="30" bestFit="1" customWidth="1"/>
    <col min="10500" max="10500" width="4.77734375" style="30" bestFit="1" customWidth="1"/>
    <col min="10501" max="10501" width="12.44140625" style="30" bestFit="1" customWidth="1"/>
    <col min="10502" max="10503" width="14.21875" style="30" bestFit="1" customWidth="1"/>
    <col min="10504" max="10504" width="15.21875" style="30" bestFit="1" customWidth="1"/>
    <col min="10505" max="10752" width="8.77734375" style="30"/>
    <col min="10753" max="10753" width="5.21875" style="30" bestFit="1" customWidth="1"/>
    <col min="10754" max="10754" width="20.44140625" style="30" customWidth="1"/>
    <col min="10755" max="10755" width="5" style="30" bestFit="1" customWidth="1"/>
    <col min="10756" max="10756" width="4.77734375" style="30" bestFit="1" customWidth="1"/>
    <col min="10757" max="10757" width="12.44140625" style="30" bestFit="1" customWidth="1"/>
    <col min="10758" max="10759" width="14.21875" style="30" bestFit="1" customWidth="1"/>
    <col min="10760" max="10760" width="15.21875" style="30" bestFit="1" customWidth="1"/>
    <col min="10761" max="11008" width="8.77734375" style="30"/>
    <col min="11009" max="11009" width="5.21875" style="30" bestFit="1" customWidth="1"/>
    <col min="11010" max="11010" width="20.44140625" style="30" customWidth="1"/>
    <col min="11011" max="11011" width="5" style="30" bestFit="1" customWidth="1"/>
    <col min="11012" max="11012" width="4.77734375" style="30" bestFit="1" customWidth="1"/>
    <col min="11013" max="11013" width="12.44140625" style="30" bestFit="1" customWidth="1"/>
    <col min="11014" max="11015" width="14.21875" style="30" bestFit="1" customWidth="1"/>
    <col min="11016" max="11016" width="15.21875" style="30" bestFit="1" customWidth="1"/>
    <col min="11017" max="11264" width="8.77734375" style="30"/>
    <col min="11265" max="11265" width="5.21875" style="30" bestFit="1" customWidth="1"/>
    <col min="11266" max="11266" width="20.44140625" style="30" customWidth="1"/>
    <col min="11267" max="11267" width="5" style="30" bestFit="1" customWidth="1"/>
    <col min="11268" max="11268" width="4.77734375" style="30" bestFit="1" customWidth="1"/>
    <col min="11269" max="11269" width="12.44140625" style="30" bestFit="1" customWidth="1"/>
    <col min="11270" max="11271" width="14.21875" style="30" bestFit="1" customWidth="1"/>
    <col min="11272" max="11272" width="15.21875" style="30" bestFit="1" customWidth="1"/>
    <col min="11273" max="11520" width="8.77734375" style="30"/>
    <col min="11521" max="11521" width="5.21875" style="30" bestFit="1" customWidth="1"/>
    <col min="11522" max="11522" width="20.44140625" style="30" customWidth="1"/>
    <col min="11523" max="11523" width="5" style="30" bestFit="1" customWidth="1"/>
    <col min="11524" max="11524" width="4.77734375" style="30" bestFit="1" customWidth="1"/>
    <col min="11525" max="11525" width="12.44140625" style="30" bestFit="1" customWidth="1"/>
    <col min="11526" max="11527" width="14.21875" style="30" bestFit="1" customWidth="1"/>
    <col min="11528" max="11528" width="15.21875" style="30" bestFit="1" customWidth="1"/>
    <col min="11529" max="11776" width="8.77734375" style="30"/>
    <col min="11777" max="11777" width="5.21875" style="30" bestFit="1" customWidth="1"/>
    <col min="11778" max="11778" width="20.44140625" style="30" customWidth="1"/>
    <col min="11779" max="11779" width="5" style="30" bestFit="1" customWidth="1"/>
    <col min="11780" max="11780" width="4.77734375" style="30" bestFit="1" customWidth="1"/>
    <col min="11781" max="11781" width="12.44140625" style="30" bestFit="1" customWidth="1"/>
    <col min="11782" max="11783" width="14.21875" style="30" bestFit="1" customWidth="1"/>
    <col min="11784" max="11784" width="15.21875" style="30" bestFit="1" customWidth="1"/>
    <col min="11785" max="12032" width="8.77734375" style="30"/>
    <col min="12033" max="12033" width="5.21875" style="30" bestFit="1" customWidth="1"/>
    <col min="12034" max="12034" width="20.44140625" style="30" customWidth="1"/>
    <col min="12035" max="12035" width="5" style="30" bestFit="1" customWidth="1"/>
    <col min="12036" max="12036" width="4.77734375" style="30" bestFit="1" customWidth="1"/>
    <col min="12037" max="12037" width="12.44140625" style="30" bestFit="1" customWidth="1"/>
    <col min="12038" max="12039" width="14.21875" style="30" bestFit="1" customWidth="1"/>
    <col min="12040" max="12040" width="15.21875" style="30" bestFit="1" customWidth="1"/>
    <col min="12041" max="12288" width="8.77734375" style="30"/>
    <col min="12289" max="12289" width="5.21875" style="30" bestFit="1" customWidth="1"/>
    <col min="12290" max="12290" width="20.44140625" style="30" customWidth="1"/>
    <col min="12291" max="12291" width="5" style="30" bestFit="1" customWidth="1"/>
    <col min="12292" max="12292" width="4.77734375" style="30" bestFit="1" customWidth="1"/>
    <col min="12293" max="12293" width="12.44140625" style="30" bestFit="1" customWidth="1"/>
    <col min="12294" max="12295" width="14.21875" style="30" bestFit="1" customWidth="1"/>
    <col min="12296" max="12296" width="15.21875" style="30" bestFit="1" customWidth="1"/>
    <col min="12297" max="12544" width="8.77734375" style="30"/>
    <col min="12545" max="12545" width="5.21875" style="30" bestFit="1" customWidth="1"/>
    <col min="12546" max="12546" width="20.44140625" style="30" customWidth="1"/>
    <col min="12547" max="12547" width="5" style="30" bestFit="1" customWidth="1"/>
    <col min="12548" max="12548" width="4.77734375" style="30" bestFit="1" customWidth="1"/>
    <col min="12549" max="12549" width="12.44140625" style="30" bestFit="1" customWidth="1"/>
    <col min="12550" max="12551" width="14.21875" style="30" bestFit="1" customWidth="1"/>
    <col min="12552" max="12552" width="15.21875" style="30" bestFit="1" customWidth="1"/>
    <col min="12553" max="12800" width="8.77734375" style="30"/>
    <col min="12801" max="12801" width="5.21875" style="30" bestFit="1" customWidth="1"/>
    <col min="12802" max="12802" width="20.44140625" style="30" customWidth="1"/>
    <col min="12803" max="12803" width="5" style="30" bestFit="1" customWidth="1"/>
    <col min="12804" max="12804" width="4.77734375" style="30" bestFit="1" customWidth="1"/>
    <col min="12805" max="12805" width="12.44140625" style="30" bestFit="1" customWidth="1"/>
    <col min="12806" max="12807" width="14.21875" style="30" bestFit="1" customWidth="1"/>
    <col min="12808" max="12808" width="15.21875" style="30" bestFit="1" customWidth="1"/>
    <col min="12809" max="13056" width="8.77734375" style="30"/>
    <col min="13057" max="13057" width="5.21875" style="30" bestFit="1" customWidth="1"/>
    <col min="13058" max="13058" width="20.44140625" style="30" customWidth="1"/>
    <col min="13059" max="13059" width="5" style="30" bestFit="1" customWidth="1"/>
    <col min="13060" max="13060" width="4.77734375" style="30" bestFit="1" customWidth="1"/>
    <col min="13061" max="13061" width="12.44140625" style="30" bestFit="1" customWidth="1"/>
    <col min="13062" max="13063" width="14.21875" style="30" bestFit="1" customWidth="1"/>
    <col min="13064" max="13064" width="15.21875" style="30" bestFit="1" customWidth="1"/>
    <col min="13065" max="13312" width="8.77734375" style="30"/>
    <col min="13313" max="13313" width="5.21875" style="30" bestFit="1" customWidth="1"/>
    <col min="13314" max="13314" width="20.44140625" style="30" customWidth="1"/>
    <col min="13315" max="13315" width="5" style="30" bestFit="1" customWidth="1"/>
    <col min="13316" max="13316" width="4.77734375" style="30" bestFit="1" customWidth="1"/>
    <col min="13317" max="13317" width="12.44140625" style="30" bestFit="1" customWidth="1"/>
    <col min="13318" max="13319" width="14.21875" style="30" bestFit="1" customWidth="1"/>
    <col min="13320" max="13320" width="15.21875" style="30" bestFit="1" customWidth="1"/>
    <col min="13321" max="13568" width="8.77734375" style="30"/>
    <col min="13569" max="13569" width="5.21875" style="30" bestFit="1" customWidth="1"/>
    <col min="13570" max="13570" width="20.44140625" style="30" customWidth="1"/>
    <col min="13571" max="13571" width="5" style="30" bestFit="1" customWidth="1"/>
    <col min="13572" max="13572" width="4.77734375" style="30" bestFit="1" customWidth="1"/>
    <col min="13573" max="13573" width="12.44140625" style="30" bestFit="1" customWidth="1"/>
    <col min="13574" max="13575" width="14.21875" style="30" bestFit="1" customWidth="1"/>
    <col min="13576" max="13576" width="15.21875" style="30" bestFit="1" customWidth="1"/>
    <col min="13577" max="13824" width="8.77734375" style="30"/>
    <col min="13825" max="13825" width="5.21875" style="30" bestFit="1" customWidth="1"/>
    <col min="13826" max="13826" width="20.44140625" style="30" customWidth="1"/>
    <col min="13827" max="13827" width="5" style="30" bestFit="1" customWidth="1"/>
    <col min="13828" max="13828" width="4.77734375" style="30" bestFit="1" customWidth="1"/>
    <col min="13829" max="13829" width="12.44140625" style="30" bestFit="1" customWidth="1"/>
    <col min="13830" max="13831" width="14.21875" style="30" bestFit="1" customWidth="1"/>
    <col min="13832" max="13832" width="15.21875" style="30" bestFit="1" customWidth="1"/>
    <col min="13833" max="14080" width="8.77734375" style="30"/>
    <col min="14081" max="14081" width="5.21875" style="30" bestFit="1" customWidth="1"/>
    <col min="14082" max="14082" width="20.44140625" style="30" customWidth="1"/>
    <col min="14083" max="14083" width="5" style="30" bestFit="1" customWidth="1"/>
    <col min="14084" max="14084" width="4.77734375" style="30" bestFit="1" customWidth="1"/>
    <col min="14085" max="14085" width="12.44140625" style="30" bestFit="1" customWidth="1"/>
    <col min="14086" max="14087" width="14.21875" style="30" bestFit="1" customWidth="1"/>
    <col min="14088" max="14088" width="15.21875" style="30" bestFit="1" customWidth="1"/>
    <col min="14089" max="14336" width="8.77734375" style="30"/>
    <col min="14337" max="14337" width="5.21875" style="30" bestFit="1" customWidth="1"/>
    <col min="14338" max="14338" width="20.44140625" style="30" customWidth="1"/>
    <col min="14339" max="14339" width="5" style="30" bestFit="1" customWidth="1"/>
    <col min="14340" max="14340" width="4.77734375" style="30" bestFit="1" customWidth="1"/>
    <col min="14341" max="14341" width="12.44140625" style="30" bestFit="1" customWidth="1"/>
    <col min="14342" max="14343" width="14.21875" style="30" bestFit="1" customWidth="1"/>
    <col min="14344" max="14344" width="15.21875" style="30" bestFit="1" customWidth="1"/>
    <col min="14345" max="14592" width="8.77734375" style="30"/>
    <col min="14593" max="14593" width="5.21875" style="30" bestFit="1" customWidth="1"/>
    <col min="14594" max="14594" width="20.44140625" style="30" customWidth="1"/>
    <col min="14595" max="14595" width="5" style="30" bestFit="1" customWidth="1"/>
    <col min="14596" max="14596" width="4.77734375" style="30" bestFit="1" customWidth="1"/>
    <col min="14597" max="14597" width="12.44140625" style="30" bestFit="1" customWidth="1"/>
    <col min="14598" max="14599" width="14.21875" style="30" bestFit="1" customWidth="1"/>
    <col min="14600" max="14600" width="15.21875" style="30" bestFit="1" customWidth="1"/>
    <col min="14601" max="14848" width="8.77734375" style="30"/>
    <col min="14849" max="14849" width="5.21875" style="30" bestFit="1" customWidth="1"/>
    <col min="14850" max="14850" width="20.44140625" style="30" customWidth="1"/>
    <col min="14851" max="14851" width="5" style="30" bestFit="1" customWidth="1"/>
    <col min="14852" max="14852" width="4.77734375" style="30" bestFit="1" customWidth="1"/>
    <col min="14853" max="14853" width="12.44140625" style="30" bestFit="1" customWidth="1"/>
    <col min="14854" max="14855" width="14.21875" style="30" bestFit="1" customWidth="1"/>
    <col min="14856" max="14856" width="15.21875" style="30" bestFit="1" customWidth="1"/>
    <col min="14857" max="15104" width="8.77734375" style="30"/>
    <col min="15105" max="15105" width="5.21875" style="30" bestFit="1" customWidth="1"/>
    <col min="15106" max="15106" width="20.44140625" style="30" customWidth="1"/>
    <col min="15107" max="15107" width="5" style="30" bestFit="1" customWidth="1"/>
    <col min="15108" max="15108" width="4.77734375" style="30" bestFit="1" customWidth="1"/>
    <col min="15109" max="15109" width="12.44140625" style="30" bestFit="1" customWidth="1"/>
    <col min="15110" max="15111" width="14.21875" style="30" bestFit="1" customWidth="1"/>
    <col min="15112" max="15112" width="15.21875" style="30" bestFit="1" customWidth="1"/>
    <col min="15113" max="15360" width="8.77734375" style="30"/>
    <col min="15361" max="15361" width="5.21875" style="30" bestFit="1" customWidth="1"/>
    <col min="15362" max="15362" width="20.44140625" style="30" customWidth="1"/>
    <col min="15363" max="15363" width="5" style="30" bestFit="1" customWidth="1"/>
    <col min="15364" max="15364" width="4.77734375" style="30" bestFit="1" customWidth="1"/>
    <col min="15365" max="15365" width="12.44140625" style="30" bestFit="1" customWidth="1"/>
    <col min="15366" max="15367" width="14.21875" style="30" bestFit="1" customWidth="1"/>
    <col min="15368" max="15368" width="15.21875" style="30" bestFit="1" customWidth="1"/>
    <col min="15369" max="15616" width="8.77734375" style="30"/>
    <col min="15617" max="15617" width="5.21875" style="30" bestFit="1" customWidth="1"/>
    <col min="15618" max="15618" width="20.44140625" style="30" customWidth="1"/>
    <col min="15619" max="15619" width="5" style="30" bestFit="1" customWidth="1"/>
    <col min="15620" max="15620" width="4.77734375" style="30" bestFit="1" customWidth="1"/>
    <col min="15621" max="15621" width="12.44140625" style="30" bestFit="1" customWidth="1"/>
    <col min="15622" max="15623" width="14.21875" style="30" bestFit="1" customWidth="1"/>
    <col min="15624" max="15624" width="15.21875" style="30" bestFit="1" customWidth="1"/>
    <col min="15625" max="15872" width="8.77734375" style="30"/>
    <col min="15873" max="15873" width="5.21875" style="30" bestFit="1" customWidth="1"/>
    <col min="15874" max="15874" width="20.44140625" style="30" customWidth="1"/>
    <col min="15875" max="15875" width="5" style="30" bestFit="1" customWidth="1"/>
    <col min="15876" max="15876" width="4.77734375" style="30" bestFit="1" customWidth="1"/>
    <col min="15877" max="15877" width="12.44140625" style="30" bestFit="1" customWidth="1"/>
    <col min="15878" max="15879" width="14.21875" style="30" bestFit="1" customWidth="1"/>
    <col min="15880" max="15880" width="15.21875" style="30" bestFit="1" customWidth="1"/>
    <col min="15881" max="16128" width="8.77734375" style="30"/>
    <col min="16129" max="16129" width="5.21875" style="30" bestFit="1" customWidth="1"/>
    <col min="16130" max="16130" width="20.44140625" style="30" customWidth="1"/>
    <col min="16131" max="16131" width="5" style="30" bestFit="1" customWidth="1"/>
    <col min="16132" max="16132" width="4.77734375" style="30" bestFit="1" customWidth="1"/>
    <col min="16133" max="16133" width="12.44140625" style="30" bestFit="1" customWidth="1"/>
    <col min="16134" max="16135" width="14.21875" style="30" bestFit="1" customWidth="1"/>
    <col min="16136" max="16136" width="15.21875" style="30" bestFit="1" customWidth="1"/>
    <col min="16137" max="16384" width="8.77734375" style="30"/>
  </cols>
  <sheetData>
    <row r="1" spans="1:8" s="2" customFormat="1" ht="15.6">
      <c r="A1" s="166" t="s">
        <v>2</v>
      </c>
      <c r="B1" s="166"/>
      <c r="C1" s="166"/>
      <c r="D1" s="166"/>
      <c r="E1" s="166"/>
      <c r="F1" s="166"/>
      <c r="G1" s="166"/>
      <c r="H1" s="166"/>
    </row>
    <row r="2" spans="1:8" s="2" customFormat="1" ht="15.6">
      <c r="A2" s="167" t="s">
        <v>566</v>
      </c>
      <c r="B2" s="167"/>
      <c r="C2" s="167"/>
      <c r="D2" s="167"/>
      <c r="E2" s="167"/>
      <c r="F2" s="167"/>
      <c r="G2" s="167"/>
      <c r="H2" s="167"/>
    </row>
    <row r="3" spans="1:8" s="2" customFormat="1" ht="15.6">
      <c r="A3" s="167" t="s">
        <v>568</v>
      </c>
      <c r="B3" s="167"/>
      <c r="C3" s="167"/>
      <c r="D3" s="167"/>
      <c r="E3" s="167"/>
      <c r="F3" s="167"/>
      <c r="G3" s="167"/>
      <c r="H3" s="167"/>
    </row>
    <row r="4" spans="1:8" s="2" customFormat="1" ht="15.6">
      <c r="A4" s="168" t="s">
        <v>583</v>
      </c>
      <c r="B4" s="168"/>
      <c r="C4" s="168"/>
      <c r="D4" s="168"/>
      <c r="E4" s="168"/>
      <c r="F4" s="168"/>
      <c r="G4" s="168"/>
      <c r="H4" s="168"/>
    </row>
    <row r="5" spans="1:8">
      <c r="A5" s="173"/>
      <c r="B5" s="174"/>
      <c r="C5" s="174"/>
      <c r="D5" s="174"/>
      <c r="E5" s="174"/>
      <c r="F5" s="174"/>
      <c r="G5" s="174"/>
      <c r="H5" s="175"/>
    </row>
    <row r="6" spans="1:8">
      <c r="A6" s="54" t="s">
        <v>4</v>
      </c>
      <c r="B6" s="55" t="s">
        <v>5</v>
      </c>
      <c r="C6" s="69"/>
      <c r="D6" s="69"/>
      <c r="E6" s="70" t="s">
        <v>22</v>
      </c>
      <c r="F6" s="70" t="s">
        <v>117</v>
      </c>
      <c r="G6" s="179" t="s">
        <v>25</v>
      </c>
      <c r="H6" s="179" t="s">
        <v>25</v>
      </c>
    </row>
    <row r="7" spans="1:8">
      <c r="A7" s="54"/>
      <c r="B7" s="56"/>
      <c r="C7" s="69" t="s">
        <v>22</v>
      </c>
      <c r="D7" s="69" t="s">
        <v>118</v>
      </c>
      <c r="E7" s="70" t="s">
        <v>98</v>
      </c>
      <c r="F7" s="70" t="s">
        <v>99</v>
      </c>
      <c r="G7" s="179" t="s">
        <v>98</v>
      </c>
      <c r="H7" s="179" t="s">
        <v>99</v>
      </c>
    </row>
    <row r="8" spans="1:8" ht="24">
      <c r="A8" s="57">
        <v>2</v>
      </c>
      <c r="B8" s="58" t="s">
        <v>119</v>
      </c>
      <c r="C8" s="71"/>
      <c r="D8" s="71"/>
    </row>
    <row r="9" spans="1:8" ht="57">
      <c r="A9" s="59">
        <v>2.1</v>
      </c>
      <c r="B9" s="60" t="s">
        <v>228</v>
      </c>
      <c r="C9" s="73" t="s">
        <v>121</v>
      </c>
      <c r="D9" s="73">
        <v>1</v>
      </c>
      <c r="G9" s="177">
        <f>+E9*D9</f>
        <v>0</v>
      </c>
      <c r="H9" s="177">
        <f>+F9*D9</f>
        <v>0</v>
      </c>
    </row>
    <row r="10" spans="1:8">
      <c r="A10" s="59"/>
      <c r="B10" s="60"/>
      <c r="C10" s="73"/>
      <c r="D10" s="73"/>
    </row>
    <row r="11" spans="1:8" ht="134.4" customHeight="1">
      <c r="A11" s="59">
        <v>2.2000000000000002</v>
      </c>
      <c r="B11" s="60" t="s">
        <v>218</v>
      </c>
      <c r="C11" s="73" t="s">
        <v>121</v>
      </c>
      <c r="D11" s="73">
        <v>1</v>
      </c>
      <c r="G11" s="177">
        <f>+E11*D11</f>
        <v>0</v>
      </c>
      <c r="H11" s="177">
        <f>+F11*D11</f>
        <v>0</v>
      </c>
    </row>
    <row r="12" spans="1:8">
      <c r="A12" s="59"/>
      <c r="B12" s="60"/>
      <c r="C12" s="73"/>
      <c r="D12" s="73"/>
    </row>
    <row r="13" spans="1:8" s="37" customFormat="1">
      <c r="A13" s="59"/>
      <c r="B13" s="60"/>
      <c r="C13" s="73"/>
      <c r="D13" s="73"/>
      <c r="E13" s="72"/>
      <c r="F13" s="72"/>
      <c r="G13" s="177"/>
      <c r="H13" s="177"/>
    </row>
    <row r="14" spans="1:8" s="40" customFormat="1" ht="72">
      <c r="A14" s="57">
        <v>2.2999999999999998</v>
      </c>
      <c r="B14" s="58" t="s">
        <v>153</v>
      </c>
      <c r="C14" s="71"/>
      <c r="D14" s="71"/>
      <c r="E14" s="74"/>
      <c r="F14" s="74"/>
      <c r="G14" s="178"/>
      <c r="H14" s="178"/>
    </row>
    <row r="15" spans="1:8" s="37" customFormat="1" ht="34.200000000000003">
      <c r="A15" s="59" t="s">
        <v>123</v>
      </c>
      <c r="B15" s="60" t="s">
        <v>229</v>
      </c>
      <c r="C15" s="73" t="s">
        <v>147</v>
      </c>
      <c r="D15" s="73">
        <v>120</v>
      </c>
      <c r="E15" s="72"/>
      <c r="F15" s="72"/>
      <c r="G15" s="177">
        <f t="shared" ref="G15:G23" si="0">+E15*D15</f>
        <v>0</v>
      </c>
      <c r="H15" s="177">
        <f t="shared" ref="H15:H23" si="1">+F15*D15</f>
        <v>0</v>
      </c>
    </row>
    <row r="16" spans="1:8" s="37" customFormat="1" ht="22.8">
      <c r="A16" s="59" t="s">
        <v>125</v>
      </c>
      <c r="B16" s="60" t="s">
        <v>222</v>
      </c>
      <c r="C16" s="73" t="s">
        <v>147</v>
      </c>
      <c r="D16" s="73">
        <v>120</v>
      </c>
      <c r="E16" s="72"/>
      <c r="F16" s="72"/>
      <c r="G16" s="177">
        <f t="shared" si="0"/>
        <v>0</v>
      </c>
      <c r="H16" s="177">
        <f t="shared" si="1"/>
        <v>0</v>
      </c>
    </row>
    <row r="17" spans="1:8" s="37" customFormat="1" ht="22.8">
      <c r="A17" s="59" t="s">
        <v>123</v>
      </c>
      <c r="B17" s="60" t="s">
        <v>230</v>
      </c>
      <c r="C17" s="73" t="s">
        <v>147</v>
      </c>
      <c r="D17" s="73">
        <v>240</v>
      </c>
      <c r="E17" s="72"/>
      <c r="F17" s="72"/>
      <c r="G17" s="177">
        <f>+E17*D17</f>
        <v>0</v>
      </c>
      <c r="H17" s="177">
        <f>+F17*D17</f>
        <v>0</v>
      </c>
    </row>
    <row r="18" spans="1:8" s="37" customFormat="1" ht="22.8">
      <c r="A18" s="59" t="s">
        <v>125</v>
      </c>
      <c r="B18" s="60" t="s">
        <v>155</v>
      </c>
      <c r="C18" s="73" t="s">
        <v>147</v>
      </c>
      <c r="D18" s="73">
        <v>240</v>
      </c>
      <c r="E18" s="72"/>
      <c r="F18" s="72"/>
      <c r="G18" s="177">
        <f>+E18*D18</f>
        <v>0</v>
      </c>
      <c r="H18" s="177">
        <f>+F18*D18</f>
        <v>0</v>
      </c>
    </row>
    <row r="19" spans="1:8" s="37" customFormat="1" ht="22.8">
      <c r="A19" s="59" t="s">
        <v>127</v>
      </c>
      <c r="B19" s="60" t="s">
        <v>224</v>
      </c>
      <c r="C19" s="73" t="s">
        <v>147</v>
      </c>
      <c r="D19" s="73">
        <v>30</v>
      </c>
      <c r="E19" s="72"/>
      <c r="F19" s="72"/>
      <c r="G19" s="177">
        <f t="shared" si="0"/>
        <v>0</v>
      </c>
      <c r="H19" s="177">
        <f t="shared" si="1"/>
        <v>0</v>
      </c>
    </row>
    <row r="20" spans="1:8">
      <c r="A20" s="59" t="s">
        <v>129</v>
      </c>
      <c r="B20" s="60" t="s">
        <v>231</v>
      </c>
      <c r="C20" s="73" t="s">
        <v>147</v>
      </c>
      <c r="D20" s="73">
        <v>120</v>
      </c>
      <c r="G20" s="177">
        <f t="shared" si="0"/>
        <v>0</v>
      </c>
      <c r="H20" s="177">
        <f t="shared" si="1"/>
        <v>0</v>
      </c>
    </row>
    <row r="21" spans="1:8">
      <c r="A21" s="59" t="s">
        <v>131</v>
      </c>
      <c r="B21" s="60" t="s">
        <v>226</v>
      </c>
      <c r="C21" s="73" t="s">
        <v>147</v>
      </c>
      <c r="D21" s="73">
        <v>60</v>
      </c>
      <c r="G21" s="177">
        <f t="shared" si="0"/>
        <v>0</v>
      </c>
      <c r="H21" s="177">
        <f t="shared" si="1"/>
        <v>0</v>
      </c>
    </row>
    <row r="22" spans="1:8" ht="22.8">
      <c r="A22" s="59" t="s">
        <v>131</v>
      </c>
      <c r="B22" s="60" t="s">
        <v>159</v>
      </c>
      <c r="C22" s="73" t="s">
        <v>147</v>
      </c>
      <c r="D22" s="73">
        <v>60</v>
      </c>
      <c r="G22" s="177">
        <f t="shared" si="0"/>
        <v>0</v>
      </c>
      <c r="H22" s="177">
        <f t="shared" si="1"/>
        <v>0</v>
      </c>
    </row>
    <row r="23" spans="1:8" ht="22.8">
      <c r="A23" s="59" t="s">
        <v>133</v>
      </c>
      <c r="B23" s="60" t="s">
        <v>160</v>
      </c>
      <c r="C23" s="73" t="s">
        <v>147</v>
      </c>
      <c r="D23" s="73">
        <v>400</v>
      </c>
      <c r="G23" s="177">
        <f t="shared" si="0"/>
        <v>0</v>
      </c>
      <c r="H23" s="177">
        <f t="shared" si="1"/>
        <v>0</v>
      </c>
    </row>
    <row r="24" spans="1:8">
      <c r="A24" s="59"/>
      <c r="B24" s="60"/>
      <c r="C24" s="73"/>
      <c r="D24" s="73"/>
    </row>
    <row r="25" spans="1:8" ht="79.8">
      <c r="A25" s="59">
        <v>3.4</v>
      </c>
      <c r="B25" s="60" t="s">
        <v>162</v>
      </c>
      <c r="C25" s="73"/>
      <c r="D25" s="73"/>
    </row>
    <row r="26" spans="1:8" ht="22.8">
      <c r="A26" s="59" t="s">
        <v>123</v>
      </c>
      <c r="B26" s="60" t="s">
        <v>232</v>
      </c>
      <c r="C26" s="73" t="s">
        <v>121</v>
      </c>
      <c r="D26" s="73">
        <v>2</v>
      </c>
      <c r="G26" s="177">
        <f t="shared" ref="G26:G34" si="2">+E26*D26</f>
        <v>0</v>
      </c>
      <c r="H26" s="177">
        <f t="shared" ref="H26:H34" si="3">+F26*D26</f>
        <v>0</v>
      </c>
    </row>
    <row r="27" spans="1:8" ht="22.8">
      <c r="A27" s="59" t="s">
        <v>125</v>
      </c>
      <c r="B27" s="60" t="s">
        <v>222</v>
      </c>
      <c r="C27" s="73" t="s">
        <v>121</v>
      </c>
      <c r="D27" s="73">
        <v>2</v>
      </c>
      <c r="G27" s="177">
        <f t="shared" si="2"/>
        <v>0</v>
      </c>
      <c r="H27" s="177">
        <f t="shared" si="3"/>
        <v>0</v>
      </c>
    </row>
    <row r="28" spans="1:8" ht="22.8">
      <c r="A28" s="59"/>
      <c r="B28" s="60" t="s">
        <v>233</v>
      </c>
      <c r="C28" s="73" t="s">
        <v>121</v>
      </c>
      <c r="D28" s="73">
        <v>8</v>
      </c>
      <c r="G28" s="177">
        <f>+E28*D28</f>
        <v>0</v>
      </c>
      <c r="H28" s="177">
        <f>+F28*D28</f>
        <v>0</v>
      </c>
    </row>
    <row r="29" spans="1:8" ht="22.8">
      <c r="A29" s="59"/>
      <c r="B29" s="60" t="s">
        <v>155</v>
      </c>
      <c r="C29" s="73" t="s">
        <v>121</v>
      </c>
      <c r="D29" s="73">
        <v>8</v>
      </c>
      <c r="G29" s="177">
        <f>+E29*D29</f>
        <v>0</v>
      </c>
      <c r="H29" s="177">
        <f>+F29*D29</f>
        <v>0</v>
      </c>
    </row>
    <row r="30" spans="1:8" ht="22.8">
      <c r="A30" s="59" t="s">
        <v>127</v>
      </c>
      <c r="B30" s="60" t="s">
        <v>224</v>
      </c>
      <c r="C30" s="73" t="s">
        <v>121</v>
      </c>
      <c r="D30" s="73">
        <v>2</v>
      </c>
      <c r="G30" s="177">
        <f t="shared" si="2"/>
        <v>0</v>
      </c>
      <c r="H30" s="177">
        <f t="shared" si="3"/>
        <v>0</v>
      </c>
    </row>
    <row r="31" spans="1:8">
      <c r="A31" s="59" t="s">
        <v>129</v>
      </c>
      <c r="B31" s="60" t="s">
        <v>234</v>
      </c>
      <c r="C31" s="73" t="s">
        <v>121</v>
      </c>
      <c r="D31" s="73">
        <v>4</v>
      </c>
      <c r="G31" s="177">
        <f t="shared" si="2"/>
        <v>0</v>
      </c>
      <c r="H31" s="177">
        <f t="shared" si="3"/>
        <v>0</v>
      </c>
    </row>
    <row r="32" spans="1:8">
      <c r="A32" s="59" t="s">
        <v>131</v>
      </c>
      <c r="B32" s="60" t="s">
        <v>226</v>
      </c>
      <c r="C32" s="73" t="s">
        <v>121</v>
      </c>
      <c r="D32" s="73">
        <v>0</v>
      </c>
      <c r="G32" s="177">
        <f t="shared" si="2"/>
        <v>0</v>
      </c>
      <c r="H32" s="177">
        <f t="shared" si="3"/>
        <v>0</v>
      </c>
    </row>
    <row r="33" spans="1:8" ht="22.8">
      <c r="A33" s="59" t="s">
        <v>131</v>
      </c>
      <c r="B33" s="60" t="s">
        <v>159</v>
      </c>
      <c r="C33" s="73" t="s">
        <v>121</v>
      </c>
      <c r="D33" s="73">
        <v>6</v>
      </c>
      <c r="G33" s="177">
        <f t="shared" si="2"/>
        <v>0</v>
      </c>
      <c r="H33" s="177">
        <f t="shared" si="3"/>
        <v>0</v>
      </c>
    </row>
    <row r="34" spans="1:8" ht="22.8">
      <c r="A34" s="59" t="s">
        <v>133</v>
      </c>
      <c r="B34" s="60" t="s">
        <v>160</v>
      </c>
      <c r="C34" s="73" t="s">
        <v>121</v>
      </c>
      <c r="D34" s="73">
        <v>12</v>
      </c>
      <c r="G34" s="177">
        <f t="shared" si="2"/>
        <v>0</v>
      </c>
      <c r="H34" s="177">
        <f t="shared" si="3"/>
        <v>0</v>
      </c>
    </row>
    <row r="35" spans="1:8">
      <c r="A35" s="59"/>
      <c r="B35" s="60"/>
      <c r="C35" s="73"/>
      <c r="D35" s="73"/>
    </row>
    <row r="36" spans="1:8" s="37" customFormat="1">
      <c r="A36" s="59">
        <v>3.5</v>
      </c>
      <c r="B36" s="60" t="s">
        <v>163</v>
      </c>
      <c r="C36" s="73"/>
      <c r="D36" s="73"/>
      <c r="E36" s="72"/>
      <c r="F36" s="72"/>
      <c r="G36" s="177"/>
      <c r="H36" s="177"/>
    </row>
    <row r="37" spans="1:8" s="37" customFormat="1">
      <c r="A37" s="59" t="s">
        <v>123</v>
      </c>
      <c r="B37" s="60" t="s">
        <v>164</v>
      </c>
      <c r="C37" s="73" t="s">
        <v>565</v>
      </c>
      <c r="D37" s="73">
        <v>60</v>
      </c>
      <c r="E37" s="72"/>
      <c r="F37" s="75"/>
      <c r="G37" s="177">
        <f>+E37*D37</f>
        <v>0</v>
      </c>
      <c r="H37" s="177">
        <f>+F37*D37</f>
        <v>0</v>
      </c>
    </row>
    <row r="38" spans="1:8" s="37" customFormat="1">
      <c r="A38" s="59" t="s">
        <v>125</v>
      </c>
      <c r="B38" s="60" t="s">
        <v>165</v>
      </c>
      <c r="C38" s="73" t="s">
        <v>565</v>
      </c>
      <c r="D38" s="73">
        <v>15</v>
      </c>
      <c r="E38" s="72"/>
      <c r="F38" s="75"/>
      <c r="G38" s="177">
        <f>+E38*D38</f>
        <v>0</v>
      </c>
      <c r="H38" s="177">
        <f>+F38*D38</f>
        <v>0</v>
      </c>
    </row>
    <row r="39" spans="1:8" s="37" customFormat="1">
      <c r="A39" s="59" t="s">
        <v>127</v>
      </c>
      <c r="B39" s="60" t="s">
        <v>166</v>
      </c>
      <c r="C39" s="73" t="s">
        <v>565</v>
      </c>
      <c r="D39" s="73">
        <v>15</v>
      </c>
      <c r="E39" s="72"/>
      <c r="F39" s="75"/>
      <c r="G39" s="177">
        <f>+E39*D39</f>
        <v>0</v>
      </c>
      <c r="H39" s="177">
        <f>+F39*D39</f>
        <v>0</v>
      </c>
    </row>
    <row r="40" spans="1:8" s="37" customFormat="1">
      <c r="A40" s="59" t="s">
        <v>129</v>
      </c>
      <c r="B40" s="60" t="s">
        <v>167</v>
      </c>
      <c r="C40" s="73" t="s">
        <v>565</v>
      </c>
      <c r="D40" s="73">
        <v>90</v>
      </c>
      <c r="E40" s="72"/>
      <c r="F40" s="75"/>
      <c r="G40" s="177">
        <f>+E40*D40</f>
        <v>0</v>
      </c>
      <c r="H40" s="177">
        <f>+F40*D40</f>
        <v>0</v>
      </c>
    </row>
    <row r="41" spans="1:8" s="37" customFormat="1">
      <c r="A41" s="59"/>
      <c r="B41" s="60"/>
      <c r="C41" s="73"/>
      <c r="D41" s="73"/>
      <c r="E41" s="72"/>
      <c r="F41" s="72"/>
      <c r="G41" s="177"/>
      <c r="H41" s="177"/>
    </row>
    <row r="42" spans="1:8" s="37" customFormat="1" ht="45.6">
      <c r="A42" s="59">
        <v>3.6</v>
      </c>
      <c r="B42" s="60" t="s">
        <v>168</v>
      </c>
      <c r="C42" s="73" t="s">
        <v>121</v>
      </c>
      <c r="D42" s="73">
        <v>10</v>
      </c>
      <c r="E42" s="72"/>
      <c r="F42" s="72"/>
      <c r="G42" s="177">
        <f>+E42*D42</f>
        <v>0</v>
      </c>
      <c r="H42" s="177">
        <f>+F42*D42</f>
        <v>0</v>
      </c>
    </row>
    <row r="43" spans="1:8" s="37" customFormat="1">
      <c r="A43" s="59"/>
      <c r="B43" s="60"/>
      <c r="C43" s="73"/>
      <c r="D43" s="73"/>
      <c r="E43" s="72"/>
      <c r="F43" s="72"/>
      <c r="G43" s="177"/>
      <c r="H43" s="177"/>
    </row>
    <row r="44" spans="1:8" s="37" customFormat="1" ht="68.400000000000006">
      <c r="A44" s="59">
        <v>3.7</v>
      </c>
      <c r="B44" s="60" t="s">
        <v>169</v>
      </c>
      <c r="C44" s="73"/>
      <c r="D44" s="73"/>
      <c r="E44" s="72"/>
      <c r="F44" s="72"/>
      <c r="G44" s="177"/>
      <c r="H44" s="177"/>
    </row>
    <row r="45" spans="1:8" s="37" customFormat="1">
      <c r="A45" s="59" t="s">
        <v>123</v>
      </c>
      <c r="B45" s="60" t="s">
        <v>170</v>
      </c>
      <c r="C45" s="73" t="s">
        <v>147</v>
      </c>
      <c r="D45" s="73">
        <v>40</v>
      </c>
      <c r="E45" s="72"/>
      <c r="F45" s="72"/>
      <c r="G45" s="177">
        <f>+E45*D45</f>
        <v>0</v>
      </c>
      <c r="H45" s="177">
        <f>+F45*D45</f>
        <v>0</v>
      </c>
    </row>
    <row r="46" spans="1:8" s="37" customFormat="1">
      <c r="A46" s="59" t="s">
        <v>125</v>
      </c>
      <c r="B46" s="60" t="s">
        <v>171</v>
      </c>
      <c r="C46" s="73" t="s">
        <v>121</v>
      </c>
      <c r="D46" s="73">
        <v>6</v>
      </c>
      <c r="E46" s="72"/>
      <c r="F46" s="72"/>
      <c r="G46" s="177">
        <f>+E46*D46</f>
        <v>0</v>
      </c>
      <c r="H46" s="177">
        <f>+F46*D46</f>
        <v>0</v>
      </c>
    </row>
    <row r="47" spans="1:8" s="37" customFormat="1">
      <c r="A47" s="59" t="s">
        <v>127</v>
      </c>
      <c r="B47" s="60" t="s">
        <v>172</v>
      </c>
      <c r="C47" s="73" t="s">
        <v>121</v>
      </c>
      <c r="D47" s="73">
        <v>6</v>
      </c>
      <c r="E47" s="72"/>
      <c r="F47" s="72"/>
      <c r="G47" s="177">
        <f>+E47*D47</f>
        <v>0</v>
      </c>
      <c r="H47" s="177">
        <f>+F47*D47</f>
        <v>0</v>
      </c>
    </row>
    <row r="48" spans="1:8" s="37" customFormat="1" ht="22.8">
      <c r="A48" s="59" t="s">
        <v>127</v>
      </c>
      <c r="B48" s="60" t="s">
        <v>173</v>
      </c>
      <c r="C48" s="73" t="s">
        <v>147</v>
      </c>
      <c r="D48" s="73">
        <v>100</v>
      </c>
      <c r="E48" s="72"/>
      <c r="F48" s="72"/>
      <c r="G48" s="177">
        <f>+E48*D48</f>
        <v>0</v>
      </c>
      <c r="H48" s="177">
        <f>+F48*D48</f>
        <v>0</v>
      </c>
    </row>
    <row r="49" spans="1:8" s="37" customFormat="1">
      <c r="A49" s="59"/>
      <c r="B49" s="60"/>
      <c r="C49" s="73"/>
      <c r="D49" s="73"/>
      <c r="E49" s="72"/>
      <c r="F49" s="72"/>
      <c r="G49" s="177"/>
      <c r="H49" s="177"/>
    </row>
    <row r="50" spans="1:8" s="37" customFormat="1" ht="22.8">
      <c r="A50" s="59">
        <v>3.8</v>
      </c>
      <c r="B50" s="60" t="s">
        <v>174</v>
      </c>
      <c r="C50" s="73"/>
      <c r="D50" s="73"/>
      <c r="E50" s="72"/>
      <c r="F50" s="72"/>
      <c r="G50" s="177"/>
      <c r="H50" s="177"/>
    </row>
    <row r="51" spans="1:8" s="37" customFormat="1" ht="34.200000000000003">
      <c r="A51" s="59" t="s">
        <v>123</v>
      </c>
      <c r="B51" s="60" t="s">
        <v>175</v>
      </c>
      <c r="C51" s="73" t="s">
        <v>121</v>
      </c>
      <c r="D51" s="73">
        <v>8</v>
      </c>
      <c r="E51" s="72"/>
      <c r="F51" s="72"/>
      <c r="G51" s="177">
        <f>+E51*D51</f>
        <v>0</v>
      </c>
      <c r="H51" s="177">
        <f>+F51*D51</f>
        <v>0</v>
      </c>
    </row>
    <row r="52" spans="1:8" s="37" customFormat="1" ht="34.200000000000003">
      <c r="A52" s="59" t="s">
        <v>125</v>
      </c>
      <c r="B52" s="60" t="s">
        <v>176</v>
      </c>
      <c r="C52" s="73" t="s">
        <v>121</v>
      </c>
      <c r="D52" s="73">
        <v>8</v>
      </c>
      <c r="E52" s="72"/>
      <c r="F52" s="72"/>
      <c r="G52" s="177">
        <f>+E52*D52</f>
        <v>0</v>
      </c>
      <c r="H52" s="177">
        <f>+F52*D52</f>
        <v>0</v>
      </c>
    </row>
    <row r="53" spans="1:8" s="37" customFormat="1">
      <c r="A53" s="59"/>
      <c r="B53" s="60"/>
      <c r="C53" s="73"/>
      <c r="D53" s="73"/>
      <c r="E53" s="72"/>
      <c r="F53" s="72"/>
      <c r="G53" s="177"/>
      <c r="H53" s="177"/>
    </row>
    <row r="54" spans="1:8" ht="45.6">
      <c r="A54" s="59">
        <v>3.9</v>
      </c>
      <c r="B54" s="60" t="s">
        <v>177</v>
      </c>
      <c r="C54" s="73" t="s">
        <v>121</v>
      </c>
      <c r="D54" s="73">
        <v>3</v>
      </c>
      <c r="G54" s="177">
        <f>+E54*D54</f>
        <v>0</v>
      </c>
      <c r="H54" s="177">
        <f>+F54*D54</f>
        <v>0</v>
      </c>
    </row>
    <row r="55" spans="1:8">
      <c r="A55" s="59"/>
      <c r="B55" s="60"/>
      <c r="C55" s="73"/>
      <c r="D55" s="73"/>
    </row>
    <row r="56" spans="1:8" s="37" customFormat="1" ht="24">
      <c r="A56" s="59"/>
      <c r="B56" s="58" t="s">
        <v>178</v>
      </c>
      <c r="C56" s="73"/>
      <c r="D56" s="73"/>
      <c r="E56" s="72"/>
      <c r="F56" s="72"/>
      <c r="G56" s="177"/>
      <c r="H56" s="177"/>
    </row>
    <row r="57" spans="1:8" s="37" customFormat="1">
      <c r="A57" s="59">
        <v>3.1</v>
      </c>
      <c r="B57" s="60" t="s">
        <v>179</v>
      </c>
      <c r="C57" s="73"/>
      <c r="D57" s="73"/>
      <c r="E57" s="72"/>
      <c r="F57" s="72"/>
      <c r="G57" s="177"/>
      <c r="H57" s="177"/>
    </row>
    <row r="58" spans="1:8" s="37" customFormat="1" ht="45.6">
      <c r="A58" s="59" t="s">
        <v>123</v>
      </c>
      <c r="B58" s="60" t="s">
        <v>180</v>
      </c>
      <c r="C58" s="73" t="s">
        <v>147</v>
      </c>
      <c r="D58" s="73">
        <v>100</v>
      </c>
      <c r="E58" s="72"/>
      <c r="F58" s="72"/>
      <c r="G58" s="177">
        <f>+E58*D58</f>
        <v>0</v>
      </c>
      <c r="H58" s="177">
        <f>+F58*D58</f>
        <v>0</v>
      </c>
    </row>
    <row r="59" spans="1:8" s="37" customFormat="1" ht="45.6">
      <c r="A59" s="59" t="s">
        <v>127</v>
      </c>
      <c r="B59" s="60" t="s">
        <v>181</v>
      </c>
      <c r="C59" s="73" t="s">
        <v>121</v>
      </c>
      <c r="D59" s="73">
        <v>30</v>
      </c>
      <c r="E59" s="72"/>
      <c r="F59" s="72"/>
      <c r="G59" s="177">
        <f>+E59*D59</f>
        <v>0</v>
      </c>
      <c r="H59" s="177">
        <f>+F59*D59</f>
        <v>0</v>
      </c>
    </row>
    <row r="60" spans="1:8" s="37" customFormat="1">
      <c r="A60" s="59">
        <v>3.11</v>
      </c>
      <c r="B60" s="60" t="s">
        <v>182</v>
      </c>
      <c r="C60" s="73"/>
      <c r="D60" s="73"/>
      <c r="E60" s="72"/>
      <c r="F60" s="72"/>
      <c r="G60" s="177"/>
      <c r="H60" s="177"/>
    </row>
    <row r="61" spans="1:8" s="37" customFormat="1" ht="22.8">
      <c r="A61" s="59" t="s">
        <v>123</v>
      </c>
      <c r="B61" s="60" t="s">
        <v>183</v>
      </c>
      <c r="C61" s="73" t="s">
        <v>121</v>
      </c>
      <c r="D61" s="73">
        <v>1</v>
      </c>
      <c r="E61" s="72"/>
      <c r="F61" s="72"/>
      <c r="G61" s="177">
        <f>+E61*D61</f>
        <v>0</v>
      </c>
      <c r="H61" s="177">
        <f>+F61*D61</f>
        <v>0</v>
      </c>
    </row>
    <row r="62" spans="1:8" s="37" customFormat="1">
      <c r="A62" s="59"/>
      <c r="B62" s="60"/>
      <c r="C62" s="73"/>
      <c r="D62" s="73"/>
      <c r="E62" s="72"/>
      <c r="F62" s="72"/>
      <c r="G62" s="177"/>
      <c r="H62" s="177"/>
    </row>
    <row r="63" spans="1:8" s="37" customFormat="1" ht="34.200000000000003">
      <c r="A63" s="59">
        <v>3.12</v>
      </c>
      <c r="B63" s="60" t="s">
        <v>184</v>
      </c>
      <c r="C63" s="73"/>
      <c r="D63" s="73"/>
      <c r="E63" s="72"/>
      <c r="F63" s="72"/>
      <c r="G63" s="177"/>
      <c r="H63" s="177"/>
    </row>
    <row r="64" spans="1:8" s="37" customFormat="1">
      <c r="A64" s="59" t="s">
        <v>123</v>
      </c>
      <c r="B64" s="60" t="s">
        <v>185</v>
      </c>
      <c r="C64" s="73" t="s">
        <v>147</v>
      </c>
      <c r="D64" s="73">
        <v>0</v>
      </c>
      <c r="E64" s="72"/>
      <c r="F64" s="72"/>
      <c r="G64" s="177">
        <f>+E64*D64</f>
        <v>0</v>
      </c>
      <c r="H64" s="177">
        <f>+F64*D64</f>
        <v>0</v>
      </c>
    </row>
    <row r="65" spans="1:8" s="37" customFormat="1">
      <c r="A65" s="59" t="s">
        <v>125</v>
      </c>
      <c r="B65" s="60" t="s">
        <v>186</v>
      </c>
      <c r="C65" s="73" t="s">
        <v>147</v>
      </c>
      <c r="D65" s="73">
        <v>300</v>
      </c>
      <c r="E65" s="72"/>
      <c r="F65" s="72"/>
      <c r="G65" s="177">
        <f>+E65*D65</f>
        <v>0</v>
      </c>
      <c r="H65" s="177">
        <f>+F65*D65</f>
        <v>0</v>
      </c>
    </row>
    <row r="66" spans="1:8" s="37" customFormat="1">
      <c r="A66" s="59" t="s">
        <v>127</v>
      </c>
      <c r="B66" s="60" t="s">
        <v>187</v>
      </c>
      <c r="C66" s="73" t="s">
        <v>147</v>
      </c>
      <c r="D66" s="73">
        <v>400</v>
      </c>
      <c r="E66" s="72"/>
      <c r="F66" s="72"/>
      <c r="G66" s="177">
        <f>+E66*D66</f>
        <v>0</v>
      </c>
      <c r="H66" s="177">
        <f>+F66*D66</f>
        <v>0</v>
      </c>
    </row>
    <row r="67" spans="1:8" s="37" customFormat="1">
      <c r="A67" s="59" t="s">
        <v>129</v>
      </c>
      <c r="B67" s="60" t="s">
        <v>188</v>
      </c>
      <c r="C67" s="73" t="s">
        <v>147</v>
      </c>
      <c r="D67" s="73">
        <v>100</v>
      </c>
      <c r="E67" s="72"/>
      <c r="F67" s="72"/>
      <c r="G67" s="177">
        <f>+E67*D67</f>
        <v>0</v>
      </c>
      <c r="H67" s="177">
        <f>+F67*D67</f>
        <v>0</v>
      </c>
    </row>
    <row r="68" spans="1:8" s="37" customFormat="1">
      <c r="A68" s="59"/>
      <c r="B68" s="60"/>
      <c r="C68" s="73"/>
      <c r="D68" s="73"/>
      <c r="E68" s="72"/>
      <c r="F68" s="72"/>
      <c r="G68" s="177"/>
      <c r="H68" s="177"/>
    </row>
    <row r="69" spans="1:8" s="37" customFormat="1" ht="34.200000000000003">
      <c r="A69" s="59">
        <v>3.13</v>
      </c>
      <c r="B69" s="60" t="s">
        <v>189</v>
      </c>
      <c r="C69" s="73"/>
      <c r="D69" s="73"/>
      <c r="E69" s="72"/>
      <c r="F69" s="72"/>
      <c r="G69" s="177"/>
      <c r="H69" s="177"/>
    </row>
    <row r="70" spans="1:8" s="37" customFormat="1">
      <c r="A70" s="59" t="s">
        <v>123</v>
      </c>
      <c r="B70" s="60" t="s">
        <v>185</v>
      </c>
      <c r="C70" s="73" t="s">
        <v>147</v>
      </c>
      <c r="D70" s="73">
        <v>0</v>
      </c>
      <c r="E70" s="72"/>
      <c r="F70" s="72"/>
      <c r="G70" s="177">
        <f>+E70*D70</f>
        <v>0</v>
      </c>
      <c r="H70" s="177">
        <f>+F70*D70</f>
        <v>0</v>
      </c>
    </row>
    <row r="71" spans="1:8" s="37" customFormat="1">
      <c r="A71" s="59" t="s">
        <v>125</v>
      </c>
      <c r="B71" s="60" t="s">
        <v>186</v>
      </c>
      <c r="C71" s="73" t="s">
        <v>147</v>
      </c>
      <c r="D71" s="73">
        <v>100</v>
      </c>
      <c r="E71" s="72"/>
      <c r="F71" s="72"/>
      <c r="G71" s="177">
        <f>+E71*D71</f>
        <v>0</v>
      </c>
      <c r="H71" s="177">
        <f>+F71*D71</f>
        <v>0</v>
      </c>
    </row>
    <row r="72" spans="1:8" s="37" customFormat="1">
      <c r="A72" s="59" t="s">
        <v>127</v>
      </c>
      <c r="B72" s="60" t="s">
        <v>187</v>
      </c>
      <c r="C72" s="73" t="s">
        <v>147</v>
      </c>
      <c r="D72" s="73">
        <v>130</v>
      </c>
      <c r="E72" s="72"/>
      <c r="F72" s="72"/>
      <c r="G72" s="177">
        <f>+E72*D72</f>
        <v>0</v>
      </c>
      <c r="H72" s="177">
        <f>+F72*D72</f>
        <v>0</v>
      </c>
    </row>
    <row r="73" spans="1:8" s="37" customFormat="1">
      <c r="A73" s="59" t="s">
        <v>129</v>
      </c>
      <c r="B73" s="60" t="s">
        <v>188</v>
      </c>
      <c r="C73" s="73" t="s">
        <v>147</v>
      </c>
      <c r="D73" s="73">
        <v>40</v>
      </c>
      <c r="E73" s="72"/>
      <c r="F73" s="72"/>
      <c r="G73" s="177">
        <f>+E73*D73</f>
        <v>0</v>
      </c>
      <c r="H73" s="177">
        <f>+F73*D73</f>
        <v>0</v>
      </c>
    </row>
    <row r="74" spans="1:8" s="37" customFormat="1">
      <c r="A74" s="59"/>
      <c r="B74" s="60"/>
      <c r="C74" s="73"/>
      <c r="D74" s="73"/>
      <c r="E74" s="72"/>
      <c r="F74" s="72"/>
      <c r="G74" s="177"/>
      <c r="H74" s="177"/>
    </row>
    <row r="75" spans="1:8" s="37" customFormat="1" ht="34.200000000000003">
      <c r="A75" s="59">
        <v>3.14</v>
      </c>
      <c r="B75" s="60" t="s">
        <v>190</v>
      </c>
      <c r="C75" s="73"/>
      <c r="D75" s="73"/>
      <c r="E75" s="72"/>
      <c r="F75" s="72"/>
      <c r="G75" s="177"/>
      <c r="H75" s="177"/>
    </row>
    <row r="76" spans="1:8" ht="34.200000000000003">
      <c r="A76" s="59" t="s">
        <v>123</v>
      </c>
      <c r="B76" s="60" t="s">
        <v>191</v>
      </c>
      <c r="C76" s="73" t="s">
        <v>121</v>
      </c>
      <c r="D76" s="73">
        <v>6</v>
      </c>
      <c r="G76" s="177">
        <f>+E76*D76</f>
        <v>0</v>
      </c>
      <c r="H76" s="177">
        <f>+F76*D76</f>
        <v>0</v>
      </c>
    </row>
    <row r="77" spans="1:8">
      <c r="A77" s="59"/>
      <c r="B77" s="60"/>
      <c r="C77" s="73"/>
      <c r="D77" s="73"/>
    </row>
    <row r="78" spans="1:8" ht="34.200000000000003">
      <c r="A78" s="59" t="s">
        <v>125</v>
      </c>
      <c r="B78" s="60" t="s">
        <v>192</v>
      </c>
      <c r="C78" s="73" t="s">
        <v>121</v>
      </c>
      <c r="D78" s="73">
        <v>2</v>
      </c>
      <c r="G78" s="177">
        <f>+E78*D78</f>
        <v>0</v>
      </c>
      <c r="H78" s="177">
        <f>+F78*D78</f>
        <v>0</v>
      </c>
    </row>
    <row r="79" spans="1:8">
      <c r="A79" s="59"/>
      <c r="B79" s="60"/>
      <c r="C79" s="73"/>
      <c r="D79" s="73"/>
    </row>
    <row r="80" spans="1:8" ht="34.200000000000003">
      <c r="A80" s="59" t="s">
        <v>127</v>
      </c>
      <c r="B80" s="60" t="s">
        <v>193</v>
      </c>
      <c r="C80" s="73" t="s">
        <v>121</v>
      </c>
      <c r="D80" s="73">
        <v>4</v>
      </c>
      <c r="G80" s="177">
        <f>+E80*D80</f>
        <v>0</v>
      </c>
      <c r="H80" s="177">
        <f>+F80*D80</f>
        <v>0</v>
      </c>
    </row>
    <row r="81" spans="1:8">
      <c r="A81" s="59"/>
      <c r="B81" s="60"/>
      <c r="C81" s="73"/>
      <c r="D81" s="73"/>
    </row>
    <row r="82" spans="1:8" ht="34.200000000000003">
      <c r="A82" s="59" t="s">
        <v>129</v>
      </c>
      <c r="B82" s="60" t="s">
        <v>227</v>
      </c>
      <c r="C82" s="73" t="s">
        <v>121</v>
      </c>
      <c r="D82" s="73">
        <v>0</v>
      </c>
      <c r="G82" s="177">
        <f>+E82*D82</f>
        <v>0</v>
      </c>
      <c r="H82" s="177">
        <f>+F82*D82</f>
        <v>0</v>
      </c>
    </row>
    <row r="83" spans="1:8">
      <c r="A83" s="59"/>
      <c r="B83" s="60"/>
      <c r="C83" s="73"/>
      <c r="D83" s="73"/>
    </row>
    <row r="84" spans="1:8" ht="34.200000000000003">
      <c r="A84" s="59" t="s">
        <v>129</v>
      </c>
      <c r="B84" s="60" t="s">
        <v>194</v>
      </c>
      <c r="C84" s="73" t="s">
        <v>121</v>
      </c>
      <c r="D84" s="73">
        <v>2</v>
      </c>
      <c r="G84" s="177">
        <f>+E84*D84</f>
        <v>0</v>
      </c>
      <c r="H84" s="177">
        <f>+F84*D84</f>
        <v>0</v>
      </c>
    </row>
    <row r="85" spans="1:8">
      <c r="A85" s="59"/>
      <c r="B85" s="60"/>
      <c r="C85" s="73"/>
      <c r="D85" s="73"/>
    </row>
    <row r="86" spans="1:8" ht="45.6">
      <c r="A86" s="59">
        <v>3.16</v>
      </c>
      <c r="B86" s="60" t="s">
        <v>195</v>
      </c>
      <c r="C86" s="73" t="s">
        <v>121</v>
      </c>
      <c r="D86" s="73">
        <v>2</v>
      </c>
      <c r="G86" s="177">
        <f>+E86*D86</f>
        <v>0</v>
      </c>
      <c r="H86" s="177">
        <f>+F86*D86</f>
        <v>0</v>
      </c>
    </row>
    <row r="87" spans="1:8">
      <c r="A87" s="59"/>
      <c r="B87" s="60"/>
      <c r="C87" s="73"/>
      <c r="D87" s="73"/>
    </row>
    <row r="88" spans="1:8">
      <c r="A88" s="59"/>
      <c r="B88" s="60"/>
      <c r="C88" s="73"/>
      <c r="D88" s="73"/>
    </row>
    <row r="89" spans="1:8">
      <c r="A89" s="59"/>
      <c r="B89" s="60"/>
      <c r="C89" s="73"/>
      <c r="D89" s="73"/>
    </row>
    <row r="90" spans="1:8">
      <c r="A90" s="59"/>
      <c r="B90" s="60"/>
      <c r="C90" s="73"/>
      <c r="D90" s="73"/>
    </row>
    <row r="91" spans="1:8">
      <c r="A91" s="172" t="s">
        <v>199</v>
      </c>
      <c r="B91" s="172"/>
      <c r="C91" s="172"/>
      <c r="D91" s="172"/>
      <c r="E91" s="172"/>
      <c r="F91" s="172"/>
      <c r="G91" s="183">
        <f>SUM(G1:G90)</f>
        <v>0</v>
      </c>
      <c r="H91" s="183">
        <f>SUM(H1:H90)</f>
        <v>0</v>
      </c>
    </row>
  </sheetData>
  <mergeCells count="6">
    <mergeCell ref="A1:H1"/>
    <mergeCell ref="A2:H2"/>
    <mergeCell ref="A3:H3"/>
    <mergeCell ref="A4:H4"/>
    <mergeCell ref="A91:F91"/>
    <mergeCell ref="A5:H5"/>
  </mergeCells>
  <pageMargins left="0.70866141732283472" right="0.70866141732283472" top="0.74803149606299213" bottom="0.74803149606299213" header="0.31496062992125984" footer="0.31496062992125984"/>
  <pageSetup paperSize="9" orientation="portrait" r:id="rId1"/>
  <headerFooter>
    <oddFooter>&amp;LUSD WS 30 2017/18&amp;C&amp;P&amp;RPart 3: Electrical and electronic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Cover Page</vt:lpstr>
      <vt:lpstr>F Summary</vt:lpstr>
      <vt:lpstr>Preliminaries</vt:lpstr>
      <vt:lpstr>Provisional Sums</vt:lpstr>
      <vt:lpstr>Electrical Summary</vt:lpstr>
      <vt:lpstr>1 North Inlet PST Works</vt:lpstr>
      <vt:lpstr>1 North Inlet Incinerator Blg.</vt:lpstr>
      <vt:lpstr>1 North Reactors &amp; SSTs</vt:lpstr>
      <vt:lpstr>North Chlorine &amp; Final Effluent</vt:lpstr>
      <vt:lpstr>WAS &amp; Dewatering Works</vt:lpstr>
      <vt:lpstr>6_ITNETWORK</vt:lpstr>
      <vt:lpstr>West Works</vt:lpstr>
      <vt:lpstr>Mechanical Summary</vt:lpstr>
      <vt:lpstr>Mechanical (West)</vt:lpstr>
      <vt:lpstr>Mechanical (North)</vt:lpstr>
      <vt:lpstr>'1 North Inlet Incinerator Blg.'!Print_Area</vt:lpstr>
      <vt:lpstr>'1 North Inlet PST Works'!Print_Area</vt:lpstr>
      <vt:lpstr>'1 North Reactors &amp; SSTs'!Print_Area</vt:lpstr>
      <vt:lpstr>'6_ITNETWORK'!Print_Area</vt:lpstr>
      <vt:lpstr>'Cover Page'!Print_Area</vt:lpstr>
      <vt:lpstr>'Electrical Summary'!Print_Area</vt:lpstr>
      <vt:lpstr>'F Summary'!Print_Area</vt:lpstr>
      <vt:lpstr>'Mechanical (North)'!Print_Area</vt:lpstr>
      <vt:lpstr>'Mechanical (West)'!Print_Area</vt:lpstr>
      <vt:lpstr>'Mechanical Summary'!Print_Area</vt:lpstr>
      <vt:lpstr>'North Chlorine &amp; Final Effluent'!Print_Area</vt:lpstr>
      <vt:lpstr>Preliminaries!Print_Area</vt:lpstr>
      <vt:lpstr>'WAS &amp; Dewatering Works'!Print_Area</vt:lpstr>
      <vt:lpstr>'West Works'!Print_Area</vt:lpstr>
      <vt:lpstr>'1 North Inlet Incinerator Blg.'!Print_Titles</vt:lpstr>
      <vt:lpstr>'1 North Inlet PST Works'!Print_Titles</vt:lpstr>
      <vt:lpstr>'1 North Reactors &amp; SSTs'!Print_Titles</vt:lpstr>
      <vt:lpstr>'North Chlorine &amp; Final Effluent'!Print_Titles</vt:lpstr>
      <vt:lpstr>'WAS &amp; Dewatering Works'!Print_Titles</vt:lpstr>
      <vt:lpstr>'West Works'!Print_Titles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TSHEPO MOKORI</dc:creator>
  <cp:lastModifiedBy>Bokani Mlalazi</cp:lastModifiedBy>
  <cp:lastPrinted>2025-05-13T09:17:16Z</cp:lastPrinted>
  <dcterms:created xsi:type="dcterms:W3CDTF">2025-04-29T13:37:30Z</dcterms:created>
  <dcterms:modified xsi:type="dcterms:W3CDTF">2025-05-13T09:18:20Z</dcterms:modified>
</cp:coreProperties>
</file>