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d.docs.live.net/f508dbd644f2d808/ANALOG ENGINEERING/02. Rooiwal WWTW/01. Precontract/08.Re tender/BOKANI/02. TENDER DOC_208/Submission/"/>
    </mc:Choice>
  </mc:AlternateContent>
  <xr:revisionPtr revIDLastSave="58" documentId="8_{F14F5FCD-2637-4D4B-BFDC-363B238468FA}" xr6:coauthVersionLast="47" xr6:coauthVersionMax="47" xr10:uidLastSave="{371F2C0E-D4E4-4CA1-97B9-CEB81DBC0403}"/>
  <bookViews>
    <workbookView xWindow="-108" yWindow="-108" windowWidth="23256" windowHeight="12456" tabRatio="821" xr2:uid="{F1B8275E-5A8A-4001-A4FE-B3E0F2DED927}"/>
  </bookViews>
  <sheets>
    <sheet name="Cover Page" sheetId="5" r:id="rId1"/>
    <sheet name="F Summary" sheetId="4" r:id="rId2"/>
    <sheet name="1_PGS" sheetId="3" state="hidden" r:id="rId3"/>
    <sheet name="Preliminaries" sheetId="13" r:id="rId4"/>
    <sheet name="Provisional Sums" sheetId="8" r:id="rId5"/>
    <sheet name="Electrical Summary" sheetId="2" r:id="rId6"/>
    <sheet name="East Works" sheetId="12" r:id="rId7"/>
    <sheet name="Mechanical Summary" sheetId="10" r:id="rId8"/>
    <sheet name="Bill No 1" sheetId="6" r:id="rId9"/>
    <sheet name="Bill No 2" sheetId="7" r:id="rId10"/>
  </sheets>
  <definedNames>
    <definedName name="_xlnm.Print_Area" localSheetId="2">'1_PGS'!$A$1:$F$122</definedName>
    <definedName name="_xlnm.Print_Area" localSheetId="8">'Bill No 1'!$A$5:$F$282</definedName>
    <definedName name="_xlnm.Print_Area" localSheetId="9">'Bill No 2'!$A$5:$F$172</definedName>
    <definedName name="_xlnm.Print_Area" localSheetId="0">'Cover Page'!$A$1:$J$55</definedName>
    <definedName name="_xlnm.Print_Area" localSheetId="5">'Electrical Summary'!$A$1:$D$42</definedName>
    <definedName name="_xlnm.Print_Area" localSheetId="1">'F Summary'!$A$1:$C$66</definedName>
    <definedName name="_xlnm.Print_Area" localSheetId="3">Preliminaries!$A$1:$F$220</definedName>
    <definedName name="_xlnm.Print_Titles" localSheetId="2">'1_PGS'!$1:$5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8" l="1"/>
  <c r="F64" i="7"/>
  <c r="F76" i="7"/>
  <c r="F77" i="7"/>
  <c r="F78" i="7"/>
  <c r="F92" i="7"/>
  <c r="F93" i="7"/>
  <c r="F94" i="7"/>
  <c r="F104" i="7"/>
  <c r="F105" i="7"/>
  <c r="F106" i="7"/>
  <c r="F107" i="7"/>
  <c r="F123" i="7"/>
  <c r="F133" i="7"/>
  <c r="F143" i="7"/>
  <c r="F157" i="7"/>
  <c r="F158" i="7"/>
  <c r="F11" i="7"/>
  <c r="F12" i="7"/>
  <c r="F13" i="7"/>
  <c r="F14" i="7"/>
  <c r="F15" i="7"/>
  <c r="F16" i="7"/>
  <c r="F17" i="7"/>
  <c r="F18" i="7"/>
  <c r="F19" i="7"/>
  <c r="F20" i="7"/>
  <c r="F21" i="7"/>
  <c r="F28" i="7"/>
  <c r="F29" i="7"/>
  <c r="F30" i="7"/>
  <c r="F31" i="7"/>
  <c r="F32" i="7"/>
  <c r="F33" i="7"/>
  <c r="F34" i="7"/>
  <c r="F35" i="7"/>
  <c r="F36" i="7"/>
  <c r="F37" i="7"/>
  <c r="F38" i="7"/>
  <c r="F39" i="7"/>
  <c r="F40" i="7"/>
  <c r="F41" i="7"/>
  <c r="F42" i="7"/>
  <c r="F43" i="7"/>
  <c r="F44" i="7"/>
  <c r="F45" i="7"/>
  <c r="F46" i="7"/>
  <c r="F53" i="7"/>
  <c r="F54" i="7"/>
  <c r="F55" i="7"/>
  <c r="F56" i="7"/>
  <c r="F57" i="7"/>
  <c r="F58" i="7"/>
  <c r="F59" i="7"/>
  <c r="F60" i="7"/>
  <c r="F61" i="7"/>
  <c r="F62" i="7"/>
  <c r="F63" i="7"/>
  <c r="F71" i="7"/>
  <c r="F72" i="7"/>
  <c r="F73" i="7"/>
  <c r="F74" i="7"/>
  <c r="F75" i="7"/>
  <c r="F84" i="7"/>
  <c r="F85" i="7"/>
  <c r="F86" i="7"/>
  <c r="F87" i="7"/>
  <c r="F88" i="7"/>
  <c r="F89" i="7"/>
  <c r="F90" i="7"/>
  <c r="F91" i="7"/>
  <c r="F100" i="7"/>
  <c r="F101" i="7"/>
  <c r="F102" i="7"/>
  <c r="F103" i="7"/>
  <c r="F113" i="7"/>
  <c r="F114" i="7"/>
  <c r="F115" i="7"/>
  <c r="F116" i="7"/>
  <c r="F117" i="7"/>
  <c r="F118" i="7"/>
  <c r="F119" i="7"/>
  <c r="F120" i="7"/>
  <c r="F121" i="7"/>
  <c r="F122" i="7"/>
  <c r="F129" i="7"/>
  <c r="F130" i="7"/>
  <c r="F131" i="7"/>
  <c r="F132" i="7"/>
  <c r="F139" i="7"/>
  <c r="F140" i="7"/>
  <c r="F141" i="7"/>
  <c r="F142" i="7"/>
  <c r="F150" i="7"/>
  <c r="F151" i="7"/>
  <c r="F152" i="7"/>
  <c r="F153" i="7"/>
  <c r="F154" i="7"/>
  <c r="F155" i="7"/>
  <c r="F156" i="7"/>
  <c r="F145" i="7" l="1"/>
  <c r="F48" i="7"/>
  <c r="F135" i="7"/>
  <c r="F109" i="7"/>
  <c r="F23" i="7"/>
  <c r="F125" i="7"/>
  <c r="F80" i="7"/>
  <c r="F66" i="7"/>
  <c r="F96" i="7"/>
  <c r="G9" i="12" l="1"/>
  <c r="H9" i="12"/>
  <c r="F215" i="13" l="1"/>
  <c r="F213" i="13"/>
  <c r="F211"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5" i="13"/>
  <c r="F171" i="13"/>
  <c r="F169" i="13"/>
  <c r="F167" i="13"/>
  <c r="F165" i="13"/>
  <c r="F163" i="13"/>
  <c r="F159" i="13"/>
  <c r="F157" i="13"/>
  <c r="F155" i="13"/>
  <c r="F153" i="13"/>
  <c r="F151" i="13"/>
  <c r="F149" i="13"/>
  <c r="F147" i="13"/>
  <c r="F145" i="13"/>
  <c r="F139" i="13"/>
  <c r="F137" i="13"/>
  <c r="F135" i="13"/>
  <c r="A135" i="13"/>
  <c r="A137" i="13" s="1"/>
  <c r="A139" i="13" s="1"/>
  <c r="F133" i="13"/>
  <c r="A133" i="13"/>
  <c r="F131" i="13"/>
  <c r="A117" i="13"/>
  <c r="A119" i="13" s="1"/>
  <c r="A121" i="13" s="1"/>
  <c r="A123" i="13" s="1"/>
  <c r="A125" i="13" s="1"/>
  <c r="A127" i="13" s="1"/>
  <c r="A115" i="13"/>
  <c r="F105" i="13"/>
  <c r="E101" i="13"/>
  <c r="F101" i="13" s="1"/>
  <c r="E103" i="13" s="1"/>
  <c r="F103" i="13" s="1"/>
  <c r="F99" i="13"/>
  <c r="F97" i="13"/>
  <c r="F95" i="13"/>
  <c r="F93" i="13"/>
  <c r="F91" i="13"/>
  <c r="A91" i="13"/>
  <c r="A93" i="13" s="1"/>
  <c r="A95" i="13" s="1"/>
  <c r="A97" i="13" s="1"/>
  <c r="A99" i="13" s="1"/>
  <c r="A101" i="13" s="1"/>
  <c r="A103" i="13" s="1"/>
  <c r="A105" i="13" s="1"/>
  <c r="F89" i="13"/>
  <c r="A89" i="13"/>
  <c r="F87" i="13"/>
  <c r="F85" i="13"/>
  <c r="F81" i="13"/>
  <c r="F77" i="13"/>
  <c r="F75" i="13"/>
  <c r="F73" i="13"/>
  <c r="F71" i="13"/>
  <c r="A71" i="13"/>
  <c r="A73" i="13" s="1"/>
  <c r="A75" i="13" s="1"/>
  <c r="A77" i="13" s="1"/>
  <c r="A79" i="13" s="1"/>
  <c r="A81" i="13" s="1"/>
  <c r="A83" i="13" s="1"/>
  <c r="A85" i="13" s="1"/>
  <c r="F69" i="13"/>
  <c r="F61" i="13"/>
  <c r="F57" i="13"/>
  <c r="F55" i="13"/>
  <c r="F53" i="13"/>
  <c r="F51" i="13"/>
  <c r="F49" i="13"/>
  <c r="F47" i="13"/>
  <c r="A47" i="13"/>
  <c r="A49" i="13" s="1"/>
  <c r="A51" i="13" s="1"/>
  <c r="A53" i="13" s="1"/>
  <c r="A55" i="13" s="1"/>
  <c r="A57" i="13" s="1"/>
  <c r="A61" i="13" s="1"/>
  <c r="F45" i="13"/>
  <c r="F43" i="13"/>
  <c r="F39" i="13"/>
  <c r="A39" i="13"/>
  <c r="A43" i="13" s="1"/>
  <c r="F37" i="13"/>
  <c r="F31" i="13"/>
  <c r="F29" i="13"/>
  <c r="F27" i="13"/>
  <c r="F25" i="13"/>
  <c r="F23" i="13"/>
  <c r="A23" i="13"/>
  <c r="A25" i="13" s="1"/>
  <c r="A27" i="13" s="1"/>
  <c r="A29" i="13" s="1"/>
  <c r="A31" i="13" s="1"/>
  <c r="F21" i="13"/>
  <c r="H79" i="12"/>
  <c r="G79" i="12"/>
  <c r="H76" i="12"/>
  <c r="G76" i="12"/>
  <c r="H74" i="12"/>
  <c r="G74" i="12"/>
  <c r="H71" i="12"/>
  <c r="G71" i="12"/>
  <c r="H68" i="12"/>
  <c r="G68" i="12"/>
  <c r="H67" i="12"/>
  <c r="G67" i="12"/>
  <c r="H64" i="12"/>
  <c r="G64" i="12"/>
  <c r="H62" i="12"/>
  <c r="G62" i="12"/>
  <c r="H61" i="12"/>
  <c r="G61" i="12"/>
  <c r="H58" i="12"/>
  <c r="G58" i="12"/>
  <c r="D56" i="12"/>
  <c r="G56" i="12" s="1"/>
  <c r="H55" i="12"/>
  <c r="G55" i="12"/>
  <c r="H52" i="12"/>
  <c r="G52" i="12"/>
  <c r="H51" i="12"/>
  <c r="G51" i="12"/>
  <c r="H50" i="12"/>
  <c r="G50" i="12"/>
  <c r="H47" i="12"/>
  <c r="G47" i="12"/>
  <c r="H45" i="12"/>
  <c r="G45" i="12"/>
  <c r="H44" i="12"/>
  <c r="G44" i="12"/>
  <c r="H43" i="12"/>
  <c r="G43" i="12"/>
  <c r="H42" i="12"/>
  <c r="G42" i="12"/>
  <c r="H39" i="12"/>
  <c r="G39" i="12"/>
  <c r="H38" i="12"/>
  <c r="G38" i="12"/>
  <c r="H37" i="12"/>
  <c r="G37" i="12"/>
  <c r="H36" i="12"/>
  <c r="G36" i="12"/>
  <c r="H35" i="12"/>
  <c r="G35" i="12"/>
  <c r="H32" i="12"/>
  <c r="G32" i="12"/>
  <c r="H31" i="12"/>
  <c r="G31" i="12"/>
  <c r="H30" i="12"/>
  <c r="G30" i="12"/>
  <c r="H29" i="12"/>
  <c r="G29" i="12"/>
  <c r="H28" i="12"/>
  <c r="G28" i="12"/>
  <c r="H27" i="12"/>
  <c r="G27" i="12"/>
  <c r="H24" i="12"/>
  <c r="G24" i="12"/>
  <c r="H22" i="12"/>
  <c r="G22" i="12"/>
  <c r="H21" i="12"/>
  <c r="G21" i="12"/>
  <c r="H20" i="12"/>
  <c r="G20" i="12"/>
  <c r="H19" i="12"/>
  <c r="G19" i="12"/>
  <c r="H18" i="12"/>
  <c r="G18" i="12"/>
  <c r="H15" i="12"/>
  <c r="G15" i="12"/>
  <c r="H13" i="12"/>
  <c r="G13" i="12"/>
  <c r="H11" i="12"/>
  <c r="G11" i="12"/>
  <c r="E28" i="8"/>
  <c r="F28" i="8" s="1"/>
  <c r="E30" i="8" s="1"/>
  <c r="F26" i="8"/>
  <c r="F23" i="8"/>
  <c r="F21" i="8"/>
  <c r="F19" i="8"/>
  <c r="F17" i="8"/>
  <c r="F15" i="8"/>
  <c r="F13" i="8"/>
  <c r="F11" i="8"/>
  <c r="B171" i="7"/>
  <c r="B170" i="7"/>
  <c r="B169" i="7"/>
  <c r="B168" i="7"/>
  <c r="B167" i="7"/>
  <c r="B166" i="7"/>
  <c r="B165" i="7"/>
  <c r="B164" i="7"/>
  <c r="B163" i="7"/>
  <c r="B162" i="7"/>
  <c r="A258" i="6"/>
  <c r="A259" i="6" s="1"/>
  <c r="A260" i="6" s="1"/>
  <c r="A261" i="6" s="1"/>
  <c r="A262" i="6" s="1"/>
  <c r="A263" i="6" s="1"/>
  <c r="A264" i="6" s="1"/>
  <c r="A265" i="6" s="1"/>
  <c r="A266" i="6" s="1"/>
  <c r="A267" i="6" s="1"/>
  <c r="F250" i="6"/>
  <c r="F249" i="6"/>
  <c r="F248" i="6"/>
  <c r="F247" i="6"/>
  <c r="F246" i="6"/>
  <c r="F245" i="6"/>
  <c r="F244" i="6"/>
  <c r="F243" i="6"/>
  <c r="F242" i="6"/>
  <c r="F241" i="6"/>
  <c r="F240" i="6"/>
  <c r="F239" i="6"/>
  <c r="F233" i="6"/>
  <c r="F232" i="6"/>
  <c r="F231" i="6"/>
  <c r="F230" i="6"/>
  <c r="F227" i="6"/>
  <c r="F226" i="6"/>
  <c r="F225" i="6"/>
  <c r="F224" i="6"/>
  <c r="F223" i="6"/>
  <c r="F222" i="6"/>
  <c r="F221" i="6"/>
  <c r="F220" i="6"/>
  <c r="F219" i="6"/>
  <c r="F213" i="6"/>
  <c r="F212" i="6"/>
  <c r="F211" i="6"/>
  <c r="F210" i="6"/>
  <c r="F209" i="6"/>
  <c r="F208" i="6"/>
  <c r="F207" i="6"/>
  <c r="F206" i="6"/>
  <c r="F205" i="6"/>
  <c r="F204" i="6"/>
  <c r="F203" i="6"/>
  <c r="F202" i="6"/>
  <c r="F201" i="6"/>
  <c r="F200" i="6"/>
  <c r="F199" i="6"/>
  <c r="F198" i="6"/>
  <c r="F196" i="6"/>
  <c r="F195" i="6"/>
  <c r="F194" i="6"/>
  <c r="F193" i="6"/>
  <c r="F187" i="6"/>
  <c r="F186" i="6"/>
  <c r="F185" i="6"/>
  <c r="F184" i="6"/>
  <c r="F183" i="6"/>
  <c r="F182" i="6"/>
  <c r="F181" i="6"/>
  <c r="F180" i="6"/>
  <c r="F179" i="6"/>
  <c r="F178" i="6"/>
  <c r="F177" i="6"/>
  <c r="F176" i="6"/>
  <c r="F175" i="6"/>
  <c r="F174" i="6"/>
  <c r="F173" i="6"/>
  <c r="F172" i="6"/>
  <c r="F171" i="6"/>
  <c r="F170" i="6"/>
  <c r="F164" i="6"/>
  <c r="F163" i="6"/>
  <c r="F162" i="6"/>
  <c r="F161" i="6"/>
  <c r="F160" i="6"/>
  <c r="F159" i="6"/>
  <c r="F158" i="6"/>
  <c r="F157" i="6"/>
  <c r="F156" i="6"/>
  <c r="F155" i="6"/>
  <c r="F154" i="6"/>
  <c r="F153" i="6"/>
  <c r="F152" i="6"/>
  <c r="F151" i="6"/>
  <c r="F150" i="6"/>
  <c r="F149" i="6"/>
  <c r="F148" i="6"/>
  <c r="F147" i="6"/>
  <c r="F141" i="6"/>
  <c r="F140" i="6"/>
  <c r="F139" i="6"/>
  <c r="F138" i="6"/>
  <c r="F137" i="6"/>
  <c r="F136" i="6"/>
  <c r="F135" i="6"/>
  <c r="F134" i="6"/>
  <c r="F133" i="6"/>
  <c r="F132" i="6"/>
  <c r="F131" i="6"/>
  <c r="F130" i="6"/>
  <c r="F129" i="6"/>
  <c r="F128" i="6"/>
  <c r="F127" i="6"/>
  <c r="F126" i="6"/>
  <c r="F125" i="6"/>
  <c r="F124" i="6"/>
  <c r="F118" i="6"/>
  <c r="F117" i="6"/>
  <c r="F116" i="6"/>
  <c r="F115" i="6"/>
  <c r="F114" i="6"/>
  <c r="F113" i="6"/>
  <c r="F112" i="6"/>
  <c r="F111" i="6"/>
  <c r="F110" i="6"/>
  <c r="F109" i="6"/>
  <c r="F108" i="6"/>
  <c r="F107" i="6"/>
  <c r="F106" i="6"/>
  <c r="F105" i="6"/>
  <c r="F104" i="6"/>
  <c r="F103" i="6"/>
  <c r="F102" i="6"/>
  <c r="F101" i="6"/>
  <c r="F95" i="6"/>
  <c r="F94" i="6"/>
  <c r="F93" i="6"/>
  <c r="F92" i="6"/>
  <c r="F91" i="6"/>
  <c r="F90" i="6"/>
  <c r="F89" i="6"/>
  <c r="F88" i="6"/>
  <c r="F87" i="6"/>
  <c r="F86" i="6"/>
  <c r="F85" i="6"/>
  <c r="F84" i="6"/>
  <c r="F83" i="6"/>
  <c r="F82" i="6"/>
  <c r="F81" i="6"/>
  <c r="F80" i="6"/>
  <c r="F79" i="6"/>
  <c r="F78" i="6"/>
  <c r="F72" i="6"/>
  <c r="F71" i="6"/>
  <c r="F70" i="6"/>
  <c r="F69" i="6"/>
  <c r="F68" i="6"/>
  <c r="F67" i="6"/>
  <c r="F66" i="6"/>
  <c r="F65" i="6"/>
  <c r="F64" i="6"/>
  <c r="F63" i="6"/>
  <c r="F62" i="6"/>
  <c r="F61" i="6"/>
  <c r="F60" i="6"/>
  <c r="F59" i="6"/>
  <c r="F58" i="6"/>
  <c r="F57" i="6"/>
  <c r="F56" i="6"/>
  <c r="F55" i="6"/>
  <c r="F49" i="6"/>
  <c r="F48" i="6"/>
  <c r="F47" i="6"/>
  <c r="F46" i="6"/>
  <c r="F45" i="6"/>
  <c r="F44" i="6"/>
  <c r="F43" i="6"/>
  <c r="F42" i="6"/>
  <c r="F41" i="6"/>
  <c r="F40" i="6"/>
  <c r="F39" i="6"/>
  <c r="F38" i="6"/>
  <c r="F37" i="6"/>
  <c r="F36" i="6"/>
  <c r="F35" i="6"/>
  <c r="F34" i="6"/>
  <c r="F33" i="6"/>
  <c r="F32" i="6"/>
  <c r="F26" i="6"/>
  <c r="F25" i="6"/>
  <c r="F24" i="6"/>
  <c r="F23" i="6"/>
  <c r="F22" i="6"/>
  <c r="F21" i="6"/>
  <c r="F20" i="6"/>
  <c r="F19" i="6"/>
  <c r="F18" i="6"/>
  <c r="F17" i="6"/>
  <c r="F16" i="6"/>
  <c r="F15" i="6"/>
  <c r="F14" i="6"/>
  <c r="F13" i="6"/>
  <c r="F12" i="6"/>
  <c r="F11" i="6"/>
  <c r="F10" i="6"/>
  <c r="F143" i="6" l="1"/>
  <c r="F167" i="7"/>
  <c r="F163" i="7"/>
  <c r="F168" i="7"/>
  <c r="F162" i="7"/>
  <c r="F166" i="7"/>
  <c r="F165" i="7"/>
  <c r="F164" i="7"/>
  <c r="C8" i="4"/>
  <c r="G87" i="12"/>
  <c r="C8" i="2" s="1"/>
  <c r="H56" i="12"/>
  <c r="H87" i="12" s="1"/>
  <c r="D8" i="2" s="1"/>
  <c r="D41" i="2" s="1"/>
  <c r="C12" i="4" s="1"/>
  <c r="F235" i="6"/>
  <c r="F266" i="6" s="1"/>
  <c r="F189" i="6"/>
  <c r="F264" i="6" s="1"/>
  <c r="F252" i="6"/>
  <c r="F267" i="6" s="1"/>
  <c r="F28" i="6"/>
  <c r="F257" i="6" s="1"/>
  <c r="F262" i="6"/>
  <c r="F97" i="6"/>
  <c r="F260" i="6" s="1"/>
  <c r="F120" i="6"/>
  <c r="F261" i="6" s="1"/>
  <c r="F166" i="6"/>
  <c r="F263" i="6" s="1"/>
  <c r="F74" i="6"/>
  <c r="F259" i="6" s="1"/>
  <c r="F215" i="6"/>
  <c r="F265" i="6" s="1"/>
  <c r="F169" i="7"/>
  <c r="F51" i="6"/>
  <c r="F258" i="6" s="1"/>
  <c r="F159" i="7"/>
  <c r="F171" i="7" s="1"/>
  <c r="F170" i="7"/>
  <c r="F172" i="7" l="1"/>
  <c r="C9" i="10" s="1"/>
  <c r="F269" i="6"/>
  <c r="C7" i="10" s="1"/>
  <c r="F29" i="3"/>
  <c r="F30" i="3" s="1"/>
  <c r="F95" i="3" s="1"/>
  <c r="F96" i="3" s="1"/>
  <c r="F122" i="3" s="1"/>
  <c r="C30" i="10" l="1"/>
  <c r="C14" i="4" s="1"/>
  <c r="C18" i="4" s="1"/>
  <c r="C22" i="4" l="1"/>
  <c r="C24" i="4" l="1"/>
  <c r="C26" i="4" s="1"/>
  <c r="C28" i="4" s="1"/>
  <c r="C36" i="4" s="1"/>
  <c r="C66" i="4" s="1"/>
</calcChain>
</file>

<file path=xl/sharedStrings.xml><?xml version="1.0" encoding="utf-8"?>
<sst xmlns="http://schemas.openxmlformats.org/spreadsheetml/2006/main" count="1304" uniqueCount="551">
  <si>
    <t>CITY OF TSHWANE</t>
  </si>
  <si>
    <t/>
  </si>
  <si>
    <t>PRICES</t>
  </si>
  <si>
    <t>ITEM</t>
  </si>
  <si>
    <t>DESCRIPTION</t>
  </si>
  <si>
    <t>EST</t>
  </si>
  <si>
    <t>UNIT</t>
  </si>
  <si>
    <t>RATES</t>
  </si>
  <si>
    <t>TOTAL</t>
  </si>
  <si>
    <t>QTY</t>
  </si>
  <si>
    <t>LABOUR</t>
  </si>
  <si>
    <t>MATERIAL</t>
  </si>
  <si>
    <t>Schedule No 3 EAST WORKS</t>
  </si>
  <si>
    <t>300A, 30kA three pole circuit breaker and cradle to be installed into existing mini substation.</t>
  </si>
  <si>
    <t>No</t>
  </si>
  <si>
    <t>Manufacture, supply, off loading and installation of the Inlet Works IP66 Stainless Steel MCC including commissioning as detailed in the specifications and drawings.</t>
  </si>
  <si>
    <t>Manufacture, supply, off loading and installation of the Inlet Works IP66 Stainless Steel MCC including commissioning as detailed in the specifications and drawings to cater for 2 x Mechanical Screens, 2 x Conyeros, PLC, Local DB&amp; 2x Compressors )</t>
  </si>
  <si>
    <t>Refurbish and rewire of the existing MCC in Plant Room including commissioning as detailed in the specifications and drawings.</t>
  </si>
  <si>
    <t>DIFFERENTIAL ULTRASONIC LEVEL DETECTOR: (Inlet Works in &amp; Outflow)</t>
  </si>
  <si>
    <t>a</t>
  </si>
  <si>
    <t>FDU92 level sensor including 20m of cable.</t>
  </si>
  <si>
    <t>b</t>
  </si>
  <si>
    <t>304 stainless steel support bracket for the sensor head.</t>
  </si>
  <si>
    <t>c</t>
  </si>
  <si>
    <t>FMU90 ultrasonic level transmitter.</t>
  </si>
  <si>
    <t>d</t>
  </si>
  <si>
    <t>Programming of the ultrasonic level transmitter.</t>
  </si>
  <si>
    <t>e</t>
  </si>
  <si>
    <t>FEB for the transmitter including terminals, surge arrestors, circuit breaker &amp; stainless steel pedestal.</t>
  </si>
  <si>
    <t>Refurbish and rewire of the existing Clarifier Bridge elecrical works mechanism including commissioning by rewiring and reequiping with new motors, emergency Stop/Start Stations, Welding Plug</t>
  </si>
  <si>
    <t>TOTAL CARRIED FORWARD</t>
  </si>
  <si>
    <t>BROUGHT FORWARD</t>
  </si>
  <si>
    <t>LV CABLE PVC/SWA/PVC copper conductor cables strapped to cable ladders. (trenches, sleeves and cable terminations measured elsewhere):</t>
  </si>
  <si>
    <t>95mm2 x 4 core (MCC / DB supply)</t>
  </si>
  <si>
    <t>m</t>
  </si>
  <si>
    <t>70mm2 Kwena earthing conductor</t>
  </si>
  <si>
    <t>16mm2 x 4 core ( panel)</t>
  </si>
  <si>
    <t>6mm2 x 4 core (compressor cable)</t>
  </si>
  <si>
    <t>6mm2 x 4 core (welding socket)</t>
  </si>
  <si>
    <t>f</t>
  </si>
  <si>
    <t>1.5mm2 x 3 core (emergency stop cable)</t>
  </si>
  <si>
    <t xml:space="preserve"> </t>
  </si>
  <si>
    <t>LV CABLE TERMINATION: PVC/SWA/PVC Exe corrosion guard cable glands (IP68) complete including conductor &amp; earth termination, lugs, tapes, drilling etc</t>
  </si>
  <si>
    <t>16mm2 x 4 core (control panel)</t>
  </si>
  <si>
    <t>CABLE EXCAVATION:</t>
  </si>
  <si>
    <t>Pickable material</t>
  </si>
  <si>
    <r>
      <t>m</t>
    </r>
    <r>
      <rPr>
        <sz val="10"/>
        <rFont val="Aptos Narrow"/>
        <family val="2"/>
      </rPr>
      <t>³</t>
    </r>
  </si>
  <si>
    <t>Soft Rock</t>
  </si>
  <si>
    <t>Hard Rock</t>
  </si>
  <si>
    <t>Backfilling &amp; Compaction</t>
  </si>
  <si>
    <t>CABLE ROUTE MARKERS: The supply and installation of concrete cable route markers</t>
  </si>
  <si>
    <t>CABLE LADDER AND TRAY: OL55 duplex coating (exterior polyester) 3CR12 cable ladder including all accessories mounted to concrete slabs / walls.</t>
  </si>
  <si>
    <t>100mm cable ladder</t>
  </si>
  <si>
    <t>100mm 90° bends</t>
  </si>
  <si>
    <t>100mm duplex coating (exteria polyester) 3CR 12 cable tray.</t>
  </si>
  <si>
    <t>LOCAL EMERGENCY STOP STATIONS:</t>
  </si>
  <si>
    <t>Surface mounted IP65 emergency stop push buttons.</t>
  </si>
  <si>
    <t>Stainless Steel  support stands for the above item.</t>
  </si>
  <si>
    <t>Surface mounted 35A, 5 pin 3 phase welding socket including male plug. (to be mounted brick wall)</t>
  </si>
  <si>
    <t xml:space="preserve"> LIGHTING AND SMALL POWER</t>
  </si>
  <si>
    <t>GALVANISED CONDUIT:</t>
  </si>
  <si>
    <t>Surface mounted 20mm galvanised conduit including couplings, galvanised saddles and all accessories.</t>
  </si>
  <si>
    <t>Surface mounted round galvanised 20mm conduit boxes including galvanised cover plate.</t>
  </si>
  <si>
    <t>PHOTO CELL:</t>
  </si>
  <si>
    <t>Royce Thompson photo cell including conduit box.</t>
  </si>
  <si>
    <t>WIRING PVC insulated copper conductors drawn into galvanised conduit:</t>
  </si>
  <si>
    <t>1.5mm2</t>
  </si>
  <si>
    <t>2.5mm2</t>
  </si>
  <si>
    <t>EARTH WIRING BCEW drawn into galvanised conduit:</t>
  </si>
  <si>
    <t>LUMINAIRES To be mounted to suspended ceilings and to brick walls:</t>
  </si>
  <si>
    <t>2 x 36W IP65 vapour proof LED luminaire complete Driver.</t>
  </si>
  <si>
    <t>2 x 36W IP65 vapour proof LED Emergency Maintained luminaire complete Driver.</t>
  </si>
  <si>
    <t>LIGHT SWITCHES Industrial surface mounted 16A single lever two way switch.</t>
  </si>
  <si>
    <t>TOTAL CARRIED FORWARD TO SUMMARY</t>
  </si>
  <si>
    <t>CONTRACT NO : RFP208/2024</t>
  </si>
  <si>
    <t>SCHEDULE</t>
  </si>
  <si>
    <t>Schedule 1:</t>
  </si>
  <si>
    <t>East Works Electrical</t>
  </si>
  <si>
    <t xml:space="preserve">Total Labour and Material </t>
  </si>
  <si>
    <t>Lightning Protection System</t>
  </si>
  <si>
    <t>MV Equipment &amp; Switchgear Repair &amp; Upgrade</t>
  </si>
  <si>
    <t>Rerfubishment of 16 X Highmast Light Structures &amp; Kiosks</t>
  </si>
  <si>
    <t>TOTAL CARRIED FORWARD TO FINAL SUMMARY PAGE</t>
  </si>
  <si>
    <t>CONSTRUCTION OF PHASE 1 ROOIWAL WWTW</t>
  </si>
  <si>
    <t>ELECTRICAL AND MECHANICAL SECTION: P&amp;GS</t>
  </si>
  <si>
    <t>AMOUNT</t>
  </si>
  <si>
    <t>The supply, installation, testing, commissioning and a 52 week defects liability period in accordance with this bill of material, Local Supply Authority's by-laws &amp; regulations, National Building Regulations, detailed electrical specification, SANS 10142-1: 2003 (Code of Practice), Occupational Health and Safety Act, General Conditions of Contract and drawings listed in the detailed specification.</t>
  </si>
  <si>
    <t>Schedule No 1 Preliminary and General Fixed charge items</t>
  </si>
  <si>
    <t>Site establishment Allow for site establishment, and for storage of plant, materials and equipment including protection thereof.</t>
  </si>
  <si>
    <t>Item</t>
  </si>
  <si>
    <t>Site disestablishment Allow for the demolishing and removal of the site camp upon completion of the contract.</t>
  </si>
  <si>
    <t>Commissioning and testing Supply all test equipment and labour for testing and commissioning of the final installation.</t>
  </si>
  <si>
    <t>Guarantee Allow for a guarantee period of 12 months against defect in equipment, material and workmanship, but wear and tear and normal maintenance excluded.</t>
  </si>
  <si>
    <t>Additional fixed charge items Any additional item(s) that the tenderer may wish to detail and price.</t>
  </si>
  <si>
    <t>AS BUILT DRAWINGS The marking - up of "As Built" drawings during the contract to ensure that accurate "As Built" drawings are submitted to the Engineer at the end of the contract.</t>
  </si>
  <si>
    <t>Sum</t>
  </si>
  <si>
    <t>Training of Staff</t>
  </si>
  <si>
    <t xml:space="preserve">Contractor to allow for CIDB Built Programme </t>
  </si>
  <si>
    <t>Prov Sum</t>
  </si>
  <si>
    <t>OPERATING &amp; MAINTENANCE MANUALS Compilation of an O &amp; M manual</t>
  </si>
  <si>
    <t>.14 Provisional sum for salary of CLO and travel assistance of Project Steering Committee Members appointed by Employer</t>
  </si>
  <si>
    <t>Profit and attendance on item 1.10</t>
  </si>
  <si>
    <t>%</t>
  </si>
  <si>
    <t>Occupational Health and Safety:</t>
  </si>
  <si>
    <t>1.11.1</t>
  </si>
  <si>
    <t>General safety obligations</t>
  </si>
  <si>
    <t>Mandatory Signage / Road signs</t>
  </si>
  <si>
    <t>1.11.2</t>
  </si>
  <si>
    <t>Safety Poster including Acts &amp; Regulations</t>
  </si>
  <si>
    <t>1.11.3</t>
  </si>
  <si>
    <t>Safety office / shed or container</t>
  </si>
  <si>
    <t>Month</t>
  </si>
  <si>
    <t>1.11.4</t>
  </si>
  <si>
    <t>Allowance for toilets (Gender specific)</t>
  </si>
  <si>
    <t>Each</t>
  </si>
  <si>
    <t>1.11.5</t>
  </si>
  <si>
    <t>Lay down &amp; storage areas</t>
  </si>
  <si>
    <t>1.11.6</t>
  </si>
  <si>
    <t>Employee eating area</t>
  </si>
  <si>
    <t>1.11.7</t>
  </si>
  <si>
    <t>Hand washing &amp; sanitizing stations</t>
  </si>
  <si>
    <t>Safety Planning</t>
  </si>
  <si>
    <t>1.12.1</t>
  </si>
  <si>
    <t>Safety file and Risk Assessment</t>
  </si>
  <si>
    <t>1.12.2</t>
  </si>
  <si>
    <t>Health and safety plan</t>
  </si>
  <si>
    <t>1.12.6</t>
  </si>
  <si>
    <t>Medical assessment of employees (Entrance &amp; Exit) &amp; Vaccines for for employees working within sewer</t>
  </si>
  <si>
    <t>1.12.7</t>
  </si>
  <si>
    <t>Fall Protection Plan</t>
  </si>
  <si>
    <t>1.12.8</t>
  </si>
  <si>
    <t>Traffic Management Plan</t>
  </si>
  <si>
    <t>1.13</t>
  </si>
  <si>
    <t>Safety Personnel</t>
  </si>
  <si>
    <t>1.13.2</t>
  </si>
  <si>
    <t>Construction safety officer (Full time)</t>
  </si>
  <si>
    <t>OHS Training</t>
  </si>
  <si>
    <t>1.14.1</t>
  </si>
  <si>
    <t>Safety Representative Training</t>
  </si>
  <si>
    <t>1.14.2</t>
  </si>
  <si>
    <t>First Aid Training</t>
  </si>
  <si>
    <t>1.14.3</t>
  </si>
  <si>
    <t>Construction vehicle operators</t>
  </si>
  <si>
    <t>1.14.4</t>
  </si>
  <si>
    <t>Working at Heights training</t>
  </si>
  <si>
    <t>1.14.5</t>
  </si>
  <si>
    <t>Fire fighting training</t>
  </si>
  <si>
    <t>1.15</t>
  </si>
  <si>
    <t>Personal Protective Equipment (PPE)</t>
  </si>
  <si>
    <t>1.15.1</t>
  </si>
  <si>
    <t>Work overalls - Reflective Conti suits (Min 2 pairs each)</t>
  </si>
  <si>
    <t>1.15.2</t>
  </si>
  <si>
    <t>Safety Shoes</t>
  </si>
  <si>
    <t>1.15.3</t>
  </si>
  <si>
    <t>Gum Boots</t>
  </si>
  <si>
    <t>1.15.4</t>
  </si>
  <si>
    <t>Hardhats</t>
  </si>
  <si>
    <t>1.15.5</t>
  </si>
  <si>
    <t>Reflective vests</t>
  </si>
  <si>
    <t>1.15.6</t>
  </si>
  <si>
    <t>1.15.7</t>
  </si>
  <si>
    <t>Ear Muffs</t>
  </si>
  <si>
    <t>1.15.8</t>
  </si>
  <si>
    <t>Full body Safety Harness (Double lanyard)</t>
  </si>
  <si>
    <t>1.15.9</t>
  </si>
  <si>
    <t>Life Lines</t>
  </si>
  <si>
    <t>1.15.10</t>
  </si>
  <si>
    <t>1.15.11</t>
  </si>
  <si>
    <t>Eye protection (Safety Glasses)</t>
  </si>
  <si>
    <t>1.15.12</t>
  </si>
  <si>
    <t>Hand Protection (Gloves) 100pcs</t>
  </si>
  <si>
    <t>1.15.13</t>
  </si>
  <si>
    <t>Barricade Netting (1 x 50m)</t>
  </si>
  <si>
    <t>1.15.14</t>
  </si>
  <si>
    <t>Edge protection material &amp; equipment</t>
  </si>
  <si>
    <t>1.15.15</t>
  </si>
  <si>
    <t>Fire Extinguishers (9kg)</t>
  </si>
  <si>
    <t>1.15.16</t>
  </si>
  <si>
    <t>First Aid box (GR3 kit). Including refill kits required.</t>
  </si>
  <si>
    <t>1.15.17</t>
  </si>
  <si>
    <t>Spill kit (120litre)</t>
  </si>
  <si>
    <t>1.15.18</t>
  </si>
  <si>
    <t>Lock out items (locks, tags,safes, etc..)</t>
  </si>
  <si>
    <t>1.15.19</t>
  </si>
  <si>
    <t>Emergency air siren</t>
  </si>
  <si>
    <t>1.15.20</t>
  </si>
  <si>
    <t>Rescue equipment</t>
  </si>
  <si>
    <t>CONSTRUCTION OF PHASE 1 ROOIWAL WWTW EAST WORKS</t>
  </si>
  <si>
    <t>ELECTRICAL AND MECHANICAL FINAL SUMMARY</t>
  </si>
  <si>
    <t xml:space="preserve">AMOUNT                       </t>
  </si>
  <si>
    <t>PRELIMINARY AND GENERAL</t>
  </si>
  <si>
    <t>ELECTRICAL WORKS</t>
  </si>
  <si>
    <t>MECHANCAL WORKS</t>
  </si>
  <si>
    <t>ADD CONTINGENCY 10%</t>
  </si>
  <si>
    <t>EPWP TRAINING</t>
  </si>
  <si>
    <t xml:space="preserve">Allow for EPWP Training </t>
  </si>
  <si>
    <t>SUBTOTAL Excl VAT</t>
  </si>
  <si>
    <t>ADD VAT (15%)</t>
  </si>
  <si>
    <t>TOTAL CARRIED TO FORM OF OFFER</t>
  </si>
  <si>
    <t>PART 3: ELECTRICAL AND MECHANICAL EAST WORKS BOQ</t>
  </si>
  <si>
    <t>Mechanical</t>
  </si>
  <si>
    <t>Desription</t>
  </si>
  <si>
    <t>Unit</t>
  </si>
  <si>
    <t>Qty</t>
  </si>
  <si>
    <t>Rate</t>
  </si>
  <si>
    <t>Total</t>
  </si>
  <si>
    <t>BILL NO 1:DIGESTER PLANT HEATING SYSTEM REFURBISHMENT</t>
  </si>
  <si>
    <t>Digesters</t>
  </si>
  <si>
    <t xml:space="preserve">Supply and Install 1200x900x12mm Stainless Steel  Gr 304/316 Checker Plate inspect hole lid complete with lifting handles,pre-drilled mounting holes,high tensile bolts </t>
  </si>
  <si>
    <t>ea</t>
  </si>
  <si>
    <t>Remove existing 1200 x 900mm  cast iron neck at the inspection hole and replace with a stainless steel 12mm x GR304/316 Stainless steel including welded flanged lip to fit new lit with pre-drilled holes.This should include removal and recasting concrete with the neck</t>
  </si>
  <si>
    <t>Replace the 800dia x 12mm cast iron lid for the mixer inlet hole complete with pre-drilled holes ,bolts and gasket</t>
  </si>
  <si>
    <t>Supply and Install 500dia x12mm mild steel steam injection hole lid complete with pipe extension to connect to the 65mm steam supply line.Retain the existing  neck,replace all bolts and gasket.</t>
  </si>
  <si>
    <t>Replace Steam Injection line into the digester:65mm x sch80S</t>
  </si>
  <si>
    <t>Replace all AC Piping from the methane gas outlet to the valve chamber with welded stainless steel GR304/316 :125mm x sch80S</t>
  </si>
  <si>
    <t>Remove ,recast and replace existing methane gas outlet cast iron neck and replace with stainless steel GR304/316 neck complete with lip flanges with pre-drilled holes and gasket to mount new lid:1100mm x 12mm</t>
  </si>
  <si>
    <t>Supply and Install new stainless steel dome lid for methane gas outlet dome complete with pre-drilled holes,bolts,washers and a flanged outlet to mount methane gas piping</t>
  </si>
  <si>
    <t xml:space="preserve">Remove existing and replace pressure and vacuum breather valve complete with 125mm inline deflagration flame arrester </t>
  </si>
  <si>
    <t>Derust and repaint all hand railings at the Digester plant including those liding to the ground level</t>
  </si>
  <si>
    <t>sum</t>
  </si>
  <si>
    <t>Shorten existing 225mm cast iron scum removal/overflow piping to required level</t>
  </si>
  <si>
    <t>Supply and Install 225mm mechanical flange adapter to create a flange connection to the cast iron piping</t>
  </si>
  <si>
    <t>supply 225mm loose removable flange with gasket,bolts ,nuts and washers (to be used during crust removal)_</t>
  </si>
  <si>
    <t>Supply and instal  steel handrails to fully enclose the digester tank valve chamber (5m x 7m)</t>
  </si>
  <si>
    <t>Refurbish 125mm methane gas isolating valve in the valve chamber</t>
  </si>
  <si>
    <t>Replace all 125mm AC Methane gas piping with welded stainless steel Sch80S Gr 304/316 piping including properly coupling the piping to underground AC Piping to the boiler plant</t>
  </si>
  <si>
    <t>Supply and Install new thermocouple with Analogue gauge for local readout</t>
  </si>
  <si>
    <t>Digester 8 Subtotal to Bill Summary</t>
  </si>
  <si>
    <t>Digester 9</t>
  </si>
  <si>
    <t>Digester 9 Subtotal to Bill Summary</t>
  </si>
  <si>
    <t>Digester 10</t>
  </si>
  <si>
    <t>Digester 10 Subtotal to Bill Summary</t>
  </si>
  <si>
    <t>Digester 11</t>
  </si>
  <si>
    <t>Digester 11 Subtotal to Bill Summary</t>
  </si>
  <si>
    <t>Digester 12</t>
  </si>
  <si>
    <t>Digester 12 Subtotal to Bill Summary</t>
  </si>
  <si>
    <t>Digester 13</t>
  </si>
  <si>
    <t>Digester 13 Subtotal to Bill Summary</t>
  </si>
  <si>
    <t>Digester 14</t>
  </si>
  <si>
    <t>Digester 14 Subtotal to Bill Summary</t>
  </si>
  <si>
    <t xml:space="preserve">Digester 15 </t>
  </si>
  <si>
    <t>Digester 15 Subtotal to Bill Summary</t>
  </si>
  <si>
    <t>Methane Gas Flare Burner</t>
  </si>
  <si>
    <t>Isolate,Dismantle,safely relocate and reassemble the flare burner unit from the valve chamber to the designated area next to the steam boiler plant.</t>
  </si>
  <si>
    <t>Refurbish and Recommission Flare Burner</t>
  </si>
  <si>
    <t>Supply and Install Welded 100mm Sch80S stainless piping from the valve chamber to the new location of the flare burner.Stainless Steel piping to run overhead on existing platforms</t>
  </si>
  <si>
    <t>Supply and install 100mm detonation flame arrestor</t>
  </si>
  <si>
    <t>Valve Chamber and Gas Holder</t>
  </si>
  <si>
    <t>Clean 150mm Concealed AC Methane Gas Line</t>
  </si>
  <si>
    <t>Pressure Test 150mm AC Line</t>
  </si>
  <si>
    <t>Provision for Repairs as per pressure test report</t>
  </si>
  <si>
    <t>Refurbish 150mm methane gas isolating valves</t>
  </si>
  <si>
    <t>replace 150mm inline deflagration frame arrestors</t>
  </si>
  <si>
    <t>replace 150mm corroded and AC Piping section in the valve chamber with welded stainless steel grade 304/316 including tees and couplings</t>
  </si>
  <si>
    <t>Refurbish isolating valve to the gas holder</t>
  </si>
  <si>
    <t>Supply and install handrailings at the main valve chamber(7m x7m)</t>
  </si>
  <si>
    <t>Clean valve chamber and unblock all drains</t>
  </si>
  <si>
    <t>Replace AC overlflow pipe with Mild Steel piping :75mm</t>
  </si>
  <si>
    <t>Refurbish Scour valve:150mm</t>
  </si>
  <si>
    <t>Replace Overflow Float and ball valve in the make up tank</t>
  </si>
  <si>
    <t>Corrosion Protection of the entire gas collection dome (13m diameter)in situ</t>
  </si>
  <si>
    <t>Refurbish guide rollers  and frame columns of the gas collecting dome frame</t>
  </si>
  <si>
    <t>Replace all frame anchor bolts(4 per column x 8 columns)</t>
  </si>
  <si>
    <t>Flare Burner and Gas Holder Subtotal</t>
  </si>
  <si>
    <t>Steam Piping</t>
  </si>
  <si>
    <t>Remove existing steam piping ,lagging,cladding,hangers and brackets from digester 8-15 and to the old steam boiler plant</t>
  </si>
  <si>
    <t>Properly dispose of fiberglass insulation removed from the steam pipes</t>
  </si>
  <si>
    <t>Supply and Install  65mm Sch80 Welded steam piping including 25mm fibreglass insulation and 0.8mm Grade 304/316 Stainless Steel Cladding including bends,tees,reducers and Expansion Bellows .Use existing platforms for mounting steam piping but these excludes the mounting brackets</t>
  </si>
  <si>
    <t>Supply and Install 65mm  Globe valves for Isolating steam supply to  Digesters 8-15</t>
  </si>
  <si>
    <t>Supply and Install  80mm Sch80 Welded steam piping including 25mm fibreglass insulation and 0.8mm Grade 304/316 Stainless Steel Cladding including bends,tees,reducers and Expansion bellows.Use existing platforms for mounting steam piping but these excludes the mounting brackets</t>
  </si>
  <si>
    <t>Supply and Install 65mm Steam Non Return Valves</t>
  </si>
  <si>
    <t xml:space="preserve">Supply and install 20mm complete steam trap arrangement </t>
  </si>
  <si>
    <t>Supply and Install  100mm Sch80 Welded steam piping including 25mm fibreglass insulation and 0.8mm Grade 304/316 Stainless Steel Cladding including bends,tees,reducers and Expansion bellows.Use existing platforms for mounting steam piping but these excludes the mounting brackets</t>
  </si>
  <si>
    <t>Supply and Install new 200mm  inline deflagration flame arrestor outside the boiler plant</t>
  </si>
  <si>
    <t>Old Steam Generator/Boiler Plant</t>
  </si>
  <si>
    <t xml:space="preserve">Conduct and submit a comprehensive Non Destructive Testing Report to evaluale the structural integrity of the old biogas Cyclotherm Steam Boiler(Serial 2800…33/Type CE…2800) </t>
  </si>
  <si>
    <t>Relocate the boiler from the old boiler plant to the new boiler plant ,this includes dismantling,safe transportation and reinstallation</t>
  </si>
  <si>
    <t>Based on the NDT Findings,perform necessary repairs to restore the boiler to full operational status.Preparation and repairs works to meet or exceed standards required for a 36-Month Interval Inspection.All repair activities to be conducted at the new boiler plant</t>
  </si>
  <si>
    <t>Hydrostatic Pressure Testing and Approved Inspection Authority Certification of the Cyclothem Boiler</t>
  </si>
  <si>
    <t>Steam Piping and Generator Subtotal</t>
  </si>
  <si>
    <t>New Steam Generator/Boiler Plant</t>
  </si>
  <si>
    <t xml:space="preserve">Conduct and submit a comprehensive Non Destructive Testing Report to evaluale the structural integrity of the  new uncommissioned biogas Cyclotherm Steam Boiler(Serial 2800…33/Type CE…2800) </t>
  </si>
  <si>
    <t>Hydrostatic Pressure Testing post repairs and Approved Inspection Authority Certification (AIA)</t>
  </si>
  <si>
    <t>Supply,install and commissioning of new water treatment plant</t>
  </si>
  <si>
    <t>Supply , Install and commissionng of new water filtration and softening plant for the feedwater system</t>
  </si>
  <si>
    <t>Twelve Months Supply of Water Treatment Chemicals and brine for water softening plant</t>
  </si>
  <si>
    <t>Supply and Install 50mm Galvanised feedwater water piping including accompaning fittings from the feedwater tanks to the two  commissioned boilers</t>
  </si>
  <si>
    <t>Commission feedwater tanks and Pumps</t>
  </si>
  <si>
    <t>Supply and install 100dia Steam piping including 25mm fibreglass lagging and 0.8mm GR304/316 stainless steel piping from the boiler outlet to the supply header and from the header to connect to the outside lines</t>
  </si>
  <si>
    <t>100dia Steam Globe valves for steam supply Isolation</t>
  </si>
  <si>
    <t>Supply and Install 50mm galvanised water piping including fittings from the gas collecting dome to the new boiler plant</t>
  </si>
  <si>
    <t>Supply ,install and commission 2 x 48kg LPG Gas bank outside the the new boiler plant including piping to the boilers,changeover switch pressure testing,commisioning and certification</t>
  </si>
  <si>
    <t>New Steam Generator Subtotal</t>
  </si>
  <si>
    <t>Subtotals</t>
  </si>
  <si>
    <t xml:space="preserve">Digester 8 </t>
  </si>
  <si>
    <t>Digester 15</t>
  </si>
  <si>
    <t xml:space="preserve">Flare Burner and Gas Holder </t>
  </si>
  <si>
    <t xml:space="preserve">Steam Piping and Generator </t>
  </si>
  <si>
    <t xml:space="preserve">New Steam Generator </t>
  </si>
  <si>
    <t>Mechanical  East Works Heating System carried to Summary(Excl Vat)</t>
  </si>
  <si>
    <t>Section</t>
  </si>
  <si>
    <t>Rooiwal East</t>
  </si>
  <si>
    <t>Description</t>
  </si>
  <si>
    <t xml:space="preserve">Unit </t>
  </si>
  <si>
    <t>BILL No 2:East Mechanical Refurbishment Work</t>
  </si>
  <si>
    <t>Inlet Screens</t>
  </si>
  <si>
    <t>Refurbish inlet sluice gates: This should include removal, disassembly, corrosion treatment, lubrication, handwheel maintenance, refubishment of guides and all associated seals.</t>
  </si>
  <si>
    <t>Provision of for Derusting and Corrosion protection of inlet works mentis grid hand railing.</t>
  </si>
  <si>
    <t>Corrosion protection of all the floor gratings at the inlet works</t>
  </si>
  <si>
    <t>Supply and installation of 1500mm x 1500mm  fine expanded metal or grating downstream of the three rung steps at inlet channel number 2.</t>
  </si>
  <si>
    <t>Refurbishment of the mechanical inlet screen no 1 including repairs to the chain rollers, sprockets, supply of new proximity switch, new chains, damaged floating bars, damaged scraper bucket, replacement of the rakes with double sided rakes,  service of the screen motor and replacement of the stainless steel four rakes at the scrapper.</t>
  </si>
  <si>
    <t>Supply and installation of a new mechanical inlet screen to readily fit into the 1700mm wide inlet channel number 2. The mechanical screen must be supplied as per the provided specification and similar to the mechanical screen on inlet 1. The screen must come complete with motor and accessories to empty into the horizontal screw.</t>
  </si>
  <si>
    <t>Provision for major service of the removed screen on inlet channel no 2.</t>
  </si>
  <si>
    <t>Refurbish horizontal screw including changing of the  bearings and modification at the bearing block to prevent ingress of water into the bearings.</t>
  </si>
  <si>
    <t>Refurbish Outlet sluice gates: This includes removal, disassembly, corrosion treatment, lubrication, handwheel maintenance, refurbishment of guide, and all associated seals.</t>
  </si>
  <si>
    <t>Supply and install of plain stainless steel identification plates at the inlet screens.(130mm x35mm x1mm Thick must include punching of ID Codes with Stainless Steel wire crimp)</t>
  </si>
  <si>
    <t>Inlet Screens Subtotal</t>
  </si>
  <si>
    <t>Degritter Chamber</t>
  </si>
  <si>
    <t>Refurbish Degritter Inlet sluice gates: This includes removal, disassembly, corrosion treatment, lubrication, handwheel maintenance, refurbishment of guides and all associated seals.</t>
  </si>
  <si>
    <t>Removal, corrosion protection, painting, and reinstallation of the the mentis handrails at the Degritter Chambers.</t>
  </si>
  <si>
    <t>Supply and Installation of new  mild steel and corrosion protected Grit scrapers as per specifications provided.</t>
  </si>
  <si>
    <t>Replacement of the grit scraper drive motor  ( 0,75kW Motor).</t>
  </si>
  <si>
    <t>Refurbish grit scraper motor gearbox.</t>
  </si>
  <si>
    <t>Supply and Installation  of new grit removal submissible pumps  preferably HCP or equivalently approved (4 Pole Motor  x Vortex Impellers with duty 16l/s@ 8m Head).</t>
  </si>
  <si>
    <t>Supply of flexible hose for degritter pumps  (Ø80mm).</t>
  </si>
  <si>
    <t>Supply and Installation of new  gate valves for grit classifier piping  (Ø100mm).</t>
  </si>
  <si>
    <t>Supply and installation of  Non return valves for grit removal piping (Ø100mm).</t>
  </si>
  <si>
    <t>Replace  Motor and Gearbox for the screw conveyor at the grit classifier 1 ( 0,75kW).</t>
  </si>
  <si>
    <t>Refurbish grit classifier No 1 including corrosion protection of the screw, changing of the Ø50mm bearings and modifications at the bearing blocks to prevent ingress of water into bearings, and refurbishment of the wear lining. Refurb and paint grit classifier return line.</t>
  </si>
  <si>
    <t>Refurbish grit classifier No 2.</t>
  </si>
  <si>
    <t>Derust, repair, corrosion protection and painting of the Ø150mm return piping from the grit classifiers 1 and 2 including replacement of gaskets and rusted bolts at the flanges.</t>
  </si>
  <si>
    <t>Supply and Install a new screw conveyor at grit classifier no 2 as per the specification provided. This includes a new shaft, flight, linings, bearings, and wear lining.</t>
  </si>
  <si>
    <t>De-rust and painting of manual lifting equipment at the grit chambers.</t>
  </si>
  <si>
    <t>De-rust and paint the degritter bridge beams.</t>
  </si>
  <si>
    <t xml:space="preserve">Supply and install of plain stainless steel identification plates at the degritter chambers.(130mm x35mm x1mm Thick must include punching of ID Codes with Stainless Steel wire crimp) </t>
  </si>
  <si>
    <t>Degritter Chambers Subtotal</t>
  </si>
  <si>
    <t>Primary Settling Treatment</t>
  </si>
  <si>
    <t>Refurbish Sluice gates at the PST Division Chambers.</t>
  </si>
  <si>
    <t>Refurbish Sluice gates at the PST Inlets.</t>
  </si>
  <si>
    <t>Replace all the asbestos scum baffles at the Primary settling tanks with Stainless Steel baffles preferably Grade 304 or better approved.</t>
  </si>
  <si>
    <t>Replace the entire scum remover mechanicals including the motor, gearbox, scraper arm, scraper rubber, draw off line, and scraper bridge.</t>
  </si>
  <si>
    <t>Supply and Installation of New Tip Valves x  Ø200mm made from  304 Stainless Steel.</t>
  </si>
  <si>
    <t>Refurbishment of scum isolating vlaves (Ø450mm).</t>
  </si>
  <si>
    <t>Supply and installation of lateral supports for the shafts connecting the draw off valves and the rotork actuators.</t>
  </si>
  <si>
    <t>Refurbish the fine screens 1: The refurbishment  should include the changing of the bottom bearing for the bottom shaft, top bearing for the top shaft, replacement of the broken stainless steel racks (four off ) and conveyor shaft. New rakes must be double raked with teeth opening of 6mm and bar gaps 10mm.</t>
  </si>
  <si>
    <t>Refurbish the fine screens  2: The refurbishment  should include the changing of the bottom bearing for the bottom shaft, top bearing for the top shaft, replacement of the 0,5kW Gearbox and motor, replacement of the broken stainless steel racks (four off ) and conveyor shaft. New rakes must be double raked with teeth opening of 6mm and bar gaps 10mm.</t>
  </si>
  <si>
    <t>Supply of new fine screen bins as per specificaton and drawings.</t>
  </si>
  <si>
    <t xml:space="preserve">Supply and install of plain stainless steel identification plates at the primary settling tanks.(130mm x35mm x1mm Thick must include punching of ID Codes with Stainless Steel wire crimp) </t>
  </si>
  <si>
    <t>Primary Settling Tanks Subtotal</t>
  </si>
  <si>
    <t>Primary Sludge Pump Station</t>
  </si>
  <si>
    <t>Refurbish the Manual Isolation Ø300mm valves into the Primary Sludge Pump station. This includes the bypass valve between sump 1 and 2.</t>
  </si>
  <si>
    <t>Refurbish  Manual Suction Isolating valves for the sludge pumps x Ø300mm.</t>
  </si>
  <si>
    <t>Supply and install HCP or equivalently approved submersible (1,5kW x 2-Pole Motor x Vortex Impleller with Duty 3l/s @ 14m Head) drainage pump including float switch and piping to discharge (Allow for Ø50mm pipe x 6m of mild steel piping) back into the primary sump.</t>
  </si>
  <si>
    <t>Derust, corrosion treatment, and painting of the 2T beam inside the plant room.</t>
  </si>
  <si>
    <t>Load Test and certify 2T Single Beam lifting equipment.</t>
  </si>
  <si>
    <t xml:space="preserve">Supply and install of plain stainless steel identification plates at the primary sludge Pumpstation.(130mm x35mm x1mm Thick must include punching of ID Codes with Stainless Steel wire crimp) </t>
  </si>
  <si>
    <t>Fines Screen No 1: Refurbish bars, rake, top and bottom bearings. Rakes to be double-raked. Replace motor and gearbox. Rake teeth opening of 6mm, bars shall have a gap of 10mm.</t>
  </si>
  <si>
    <t>each</t>
  </si>
  <si>
    <t>Fines Screen No 2: Refurbish the fine screen including the replacement of the conveyor motor and gearbox.</t>
  </si>
  <si>
    <t>Primary Sludge Pumpstation Subtotal</t>
  </si>
  <si>
    <t>Anaerobic Digester Plants</t>
  </si>
  <si>
    <t>Refurbish Inflow Isolating Valves (Ø400mm).</t>
  </si>
  <si>
    <t>Refurbish Manual Outflow Isolating Valves (Ø400mm).</t>
  </si>
  <si>
    <t>Refurbish Manual Supernetant Water Isolating Valves (Ø80mm).</t>
  </si>
  <si>
    <t>Refurbish Mixing Valves (Ø250mm ).</t>
  </si>
  <si>
    <t>Refurbish Rotork actuators for the mixer Inlet valves.</t>
  </si>
  <si>
    <t>Derusting, corrosion protection and painting of all exposed piping and fittings at each digester tank.</t>
  </si>
  <si>
    <t>Refurbish sludge feed manifold Isolating valves (Ø400mm)</t>
  </si>
  <si>
    <t>Supply and install of plain stainless steel identification plates for the Anaerobic digester Plant.</t>
  </si>
  <si>
    <t>Piping Labeling at each Digestor Plant.</t>
  </si>
  <si>
    <t xml:space="preserve">Supply and install of plain stainless steel identification plates at the Anaerobic Digester Plant.(130mm x35mm x1mm Thick must include punching of ID Codes with Stainless Steel wire crimp) </t>
  </si>
  <si>
    <t>Anaerobic Digester Plant Subtotal</t>
  </si>
  <si>
    <t>Digested Sludge Pump Station</t>
  </si>
  <si>
    <t>Refurbish the Gorman Rupp Ultra V6A60 pumps, including replacing missing components to restore the pump to full operation.</t>
  </si>
  <si>
    <t>Replace Gorman Rupp Ultra V6A60 Pump as per standard specification provided.</t>
  </si>
  <si>
    <t>Refurbish all manual suction and discharge valves (Ø225mm).</t>
  </si>
  <si>
    <t>Derust, corrosion treatment, and painting of the 2T beam inside the plantroom.</t>
  </si>
  <si>
    <t xml:space="preserve">Supply and install of plain stainless steel identification plates at the Digested Sludge Pump Station.(130mm x35mm x1mm Thick must include punching of ID Codes with Stainless Steel wire crimp) </t>
  </si>
  <si>
    <t xml:space="preserve">Refurbishment of Ø300mm inlet valves in situ at Digested sludge Pumpstation </t>
  </si>
  <si>
    <t>Digested Sludge Pumpstation</t>
  </si>
  <si>
    <t>Trickling Bio Filters</t>
  </si>
  <si>
    <t>Refurbish Sluice Gates at the main dividing chambers.</t>
  </si>
  <si>
    <t>Refubish the dosing siphon cast iron dome which includes rust removal, corrosion treatment and coating.</t>
  </si>
  <si>
    <t>Supply and Install dome Supports(Minimum of 3 supports per dome required)</t>
  </si>
  <si>
    <t>Supply and Install Hand Stops at the Biofilter dividing Chambers.</t>
  </si>
  <si>
    <t>Quote to Strip and Refurbish biofilter centre columns. Refurbishment must include crannage removal, disassembly, assessment, replacement of top bearings, replacement of the bottom bushing, bottom centre housing, sandblasting, corrosion treatment, reassembly and reinstalling crannage.</t>
  </si>
  <si>
    <t>Provision for Replacement of the center columns.</t>
  </si>
  <si>
    <t>Replacement of cross wire ropes holding distribution piping including replacement of the turnbuckles.</t>
  </si>
  <si>
    <t>Replacement of wire ropes from the supporting rods including the replacement of turnbuckles</t>
  </si>
  <si>
    <t>Refurbish the scour valves (Ø125mm).</t>
  </si>
  <si>
    <t xml:space="preserve">Supply and install of plain stainless steel identification plates at the Biofilters.(130mm x35mm x1mm Thick must include punching of ID Codes with Stainless Steel wire crimp) </t>
  </si>
  <si>
    <t>Trickling Biofilters Subtotal</t>
  </si>
  <si>
    <t>Ferri Dosing Plant</t>
  </si>
  <si>
    <t>Supply and Installation of a pre-assembled Dosseuro or equivalently approved Ferri Dosing plant with four duty peristaltic pumps @ 271l/h + one standby pump. New plant must come fully tested and precommissioned to connect only to the existing outlet piping.</t>
  </si>
  <si>
    <t>Replace all PVC Piping inside the plantroom.</t>
  </si>
  <si>
    <t>Integrity Test and Certification of existing Ferri Bulk Tanks including sealing off the gap between the tank bottom and the floor with concrete.</t>
  </si>
  <si>
    <t>Replace all the PVC Ferri Chloride piping from the refill points,to the ferri tanks and then to the ferri dosing plant (Ø50mm).</t>
  </si>
  <si>
    <t>Supply and install of plain stainless steel identification plates at the Ferri Dosing Tanks.</t>
  </si>
  <si>
    <t>Subtotal Ferri Dosing Plant</t>
  </si>
  <si>
    <t>Humus Tanks</t>
  </si>
  <si>
    <t>Refurbish inlet sluice gates at the dividing chambers</t>
  </si>
  <si>
    <t>Replace all the asbestos scum baffles at the Primary settling tanks with Stainless Steel baffles preferably Grade 304 Or better approved.</t>
  </si>
  <si>
    <t>Supply of Towable Diesel Atlas Copco Compressor  or equivalently approved better for unblocking sludge lines (200cfm minimum 7-12 Bars).</t>
  </si>
  <si>
    <t>Refurbish sludge and scum outlet valves (Ø100mm).</t>
  </si>
  <si>
    <t xml:space="preserve">Supply and install of plain stainless steel identification plates at the Humus Tanks.(130mm x35mm x1mm Thick must include punching of ID Codes with Stainless Steel wire crimp) </t>
  </si>
  <si>
    <t>Humus Tanks Subtotal</t>
  </si>
  <si>
    <t>Effluent and Humus Pump Station</t>
  </si>
  <si>
    <t>Refurbish Isolating manual valves at the sump (Ø400mm).</t>
  </si>
  <si>
    <t>Refurbish Isolating manual humus valves at the humus pumps (Ø500mm).</t>
  </si>
  <si>
    <t>Paint all the humus piping inside the plantroom.</t>
  </si>
  <si>
    <t>Supply and Install 140l/s @ 25m Head End Suction Farmer Pump.</t>
  </si>
  <si>
    <t>Repair all leaks, treat corrosion and paint all piping at the farmers pumps (Ø600mm).</t>
  </si>
  <si>
    <t>Derust, corrosion protect and paint the 5T Single beams inside the plantroom.</t>
  </si>
  <si>
    <t>Certify and load Test beams and lifting equipment.</t>
  </si>
  <si>
    <t xml:space="preserve">Supply and install of plain stainless steel identification plates at the Effluent and Humus Pumpstation.(130mm x35mm x1mm Thick must include punching of ID Codes with Stainless Steel wire crimp) </t>
  </si>
  <si>
    <t>Subtotal Effluent Pumpstation</t>
  </si>
  <si>
    <t>Bill Total Carried to Summary</t>
  </si>
  <si>
    <t xml:space="preserve">Description </t>
  </si>
  <si>
    <t>Bill No 3:Provisionals and Generals</t>
  </si>
  <si>
    <t>Provisionals</t>
  </si>
  <si>
    <t>Provision for Fire Safety Related Work</t>
  </si>
  <si>
    <t>Provision for Ventilation Related Work</t>
  </si>
  <si>
    <t>Provision for Building Related Work</t>
  </si>
  <si>
    <t>Provision for Access ,dewatering and drainage related Services Related Work</t>
  </si>
  <si>
    <t>Provision for Cleaning,sludge and Waste Disposal Work</t>
  </si>
  <si>
    <t>Workshop Drawings</t>
  </si>
  <si>
    <t>As built Drawings</t>
  </si>
  <si>
    <t>Operating and Maintenance Manuals</t>
  </si>
  <si>
    <t xml:space="preserve">One year Maintenance Guarantee </t>
  </si>
  <si>
    <t>QUANTITY</t>
  </si>
  <si>
    <t>RATE</t>
  </si>
  <si>
    <t>SCHEDULED ESTABLISHMENT, OVERHEADS &amp; INCIDENTAL COSTS</t>
  </si>
  <si>
    <t>NOTES</t>
  </si>
  <si>
    <t>1.The rates and/or prices for items scheduled in this Section under the headings - ONCE-OFF ESTABLISHMENT COST - DE-ESTABLISHMENT COST and - ONGOING OPERATIONAL AND OVERHEAD COST include everything to cover the Contractor's direct costs, overheads, profit and expenses required for all risks, liabilities and obligations in terms of this contract.  (excluding VAT) 2.The rates and/or prices for items scheduled in this section under the heading "INCIDENTAL EXPENDITURE PROVISIONS" must be prised in this framework tender. The Contractor hereby agrees that these rates will be used for compensation event cost calculation and pricing where applicable instead of Defined Cost, unless otherwise decided by the Employer, at the Employer's sole discretion. Any items not priced are deemed to be included  3.Lump sum prices in this section are fixed for the contract, and are not subject to adjustment in compensation event assessments.</t>
  </si>
  <si>
    <t>ONCE-OFF ESTABLISHMENT COST</t>
  </si>
  <si>
    <t> </t>
  </si>
  <si>
    <t>(Claimable for payment upon completion of all related activities associated with each item)</t>
  </si>
  <si>
    <t>Contractual Requirements</t>
  </si>
  <si>
    <t>Compliance with all clauses of the Contract and Works Information</t>
  </si>
  <si>
    <t>Compliance with the law, regulations and by laws</t>
  </si>
  <si>
    <t>Compliance of tender participation goal in respect of local resources as per items in annexure 5</t>
  </si>
  <si>
    <t>Compliance with the stipulations of the Environmental Specification</t>
  </si>
  <si>
    <t>Insurance and liabilities</t>
  </si>
  <si>
    <t>Performance bond</t>
  </si>
  <si>
    <t>Establish Facilities on the Site</t>
  </si>
  <si>
    <t>Facilities for Project Manager</t>
  </si>
  <si>
    <t>Air conditioned office accommodation with suitable tables and chairs for meetings to be held on the site</t>
  </si>
  <si>
    <t>Contract name board - Refer to WCG Guidelines</t>
  </si>
  <si>
    <t>Facilities for Contractor</t>
  </si>
  <si>
    <t>Offices (shared with Project Manager)</t>
  </si>
  <si>
    <t>Workshops</t>
  </si>
  <si>
    <t>Laboratories</t>
  </si>
  <si>
    <t>Ablutions and latrine facilities</t>
  </si>
  <si>
    <t>Tools and equipment</t>
  </si>
  <si>
    <t>Water supply</t>
  </si>
  <si>
    <t>Electricity supply</t>
  </si>
  <si>
    <t>Communication</t>
  </si>
  <si>
    <t>DE-ESTABLISHMENT COST</t>
  </si>
  <si>
    <t>Costs for complete removal of site establishment and restoration of the site to the Project Mangers satisfaction at the end of the contract:</t>
  </si>
  <si>
    <t>ONGOING OPERATIONAL AND OVERHEAD COST</t>
  </si>
  <si>
    <t>Claimable for payment as a time-related cost during execution of the contract</t>
  </si>
  <si>
    <t>Days</t>
  </si>
  <si>
    <t>Company and head office costs</t>
  </si>
  <si>
    <t>INCIDENTAL EXPENDITURE PROVISIONS</t>
  </si>
  <si>
    <t>The quantities listed are included for tender evaluation purposes only, and do not reflect actual quantities envisaged for the project.  The rates offered shall apply for compensation event pricing for the duration of the contract where applicable</t>
  </si>
  <si>
    <t>All compensation event costs related to people are allocated according to the breakdown of categories below (or nearest matching category, if no exact description match).  The following rate adjustments will apply for after hours work:  Weekdays after hours and Saturdays - Rate X 1.5 Sundays and Public Holidays - Rate X 2</t>
  </si>
  <si>
    <t>Contract/Project Manager</t>
  </si>
  <si>
    <t>Site Manager</t>
  </si>
  <si>
    <t>rate</t>
  </si>
  <si>
    <t>Safety Officer</t>
  </si>
  <si>
    <t>Site Foreman (General Supervisor)</t>
  </si>
  <si>
    <t>Foreman (Supervisor)</t>
  </si>
  <si>
    <t>Administrative clerk</t>
  </si>
  <si>
    <t xml:space="preserve">Skilled Artisan </t>
  </si>
  <si>
    <t>Semi-Skilled Artisan</t>
  </si>
  <si>
    <t>Bill No 1-East Heating System</t>
  </si>
  <si>
    <t>Bill No 2-Mechanical Refurbisment Work</t>
  </si>
  <si>
    <t>Total Carried forward to Mechanical and Electrical Bill</t>
  </si>
  <si>
    <t xml:space="preserve">Dust /  Cloth Masks </t>
  </si>
  <si>
    <t xml:space="preserve">Ear Plugs </t>
  </si>
  <si>
    <t>PROJECT SPECIFIC PRELIMINARIES</t>
  </si>
  <si>
    <t xml:space="preserve">Subtotal  Provisionals </t>
  </si>
  <si>
    <t>PROVISIONAL SUMS</t>
  </si>
  <si>
    <t>Provisional sum for salary of CLO and travel assistance of Project Steering Committee Members appointed by Employer</t>
  </si>
  <si>
    <t xml:space="preserve">Contractor to allow 5% for CIDB Built Programme </t>
  </si>
  <si>
    <t>SUBTOTAL (A)</t>
  </si>
  <si>
    <t>The following sums will be under the sole control of the Engineer and may be deducted in part or full.</t>
  </si>
  <si>
    <t>SUBTOTAL (B)</t>
  </si>
  <si>
    <t>SUBTOTAL (C)</t>
  </si>
  <si>
    <t>SUMMARY</t>
  </si>
  <si>
    <t>*</t>
  </si>
  <si>
    <t>Provisional sum for salary for the Resident Engineer</t>
  </si>
  <si>
    <t xml:space="preserve">CONTRACT NO : RFP047/2025 </t>
  </si>
  <si>
    <t>CONSTRUCTION OF PHASE 1 ROOIWAL WWTW NORTH AND WEST WORKS</t>
  </si>
  <si>
    <t>Profit and attendance on item 3.9</t>
  </si>
  <si>
    <t>Occupational Health and Safety</t>
  </si>
  <si>
    <t>5.1.1</t>
  </si>
  <si>
    <t>5.1.2</t>
  </si>
  <si>
    <t>5.1.3</t>
  </si>
  <si>
    <t>Safety office / shed or container for the duration of the contract</t>
  </si>
  <si>
    <t>5.1.4</t>
  </si>
  <si>
    <t>5.1.5</t>
  </si>
  <si>
    <t>5.1.6</t>
  </si>
  <si>
    <t>5.1.7</t>
  </si>
  <si>
    <t>5.1.8</t>
  </si>
  <si>
    <t>Compliance with the Occupational Health and Safety Act, Construction Regulations and Health and Safety Specification for the duration of the contract</t>
  </si>
  <si>
    <t>5.2.1</t>
  </si>
  <si>
    <t>5.2.2</t>
  </si>
  <si>
    <t>5.2.3</t>
  </si>
  <si>
    <t>5.2.4</t>
  </si>
  <si>
    <t>5.2.5</t>
  </si>
  <si>
    <t>5.3.1</t>
  </si>
  <si>
    <t>5.3.2</t>
  </si>
  <si>
    <t>5.3.3</t>
  </si>
  <si>
    <t>5.3.4</t>
  </si>
  <si>
    <t>5.3.5</t>
  </si>
  <si>
    <t>5.3.6</t>
  </si>
  <si>
    <t>5.3.7</t>
  </si>
  <si>
    <t>Ear Plugs (100's)</t>
  </si>
  <si>
    <t xml:space="preserve">Box  </t>
  </si>
  <si>
    <t>5.3.8</t>
  </si>
  <si>
    <t>5.3.9</t>
  </si>
  <si>
    <t>5.3.10</t>
  </si>
  <si>
    <t>5.3.11</t>
  </si>
  <si>
    <t>Dust /  Cloth Masks (100s)</t>
  </si>
  <si>
    <t>Box</t>
  </si>
  <si>
    <t>5.3.12</t>
  </si>
  <si>
    <t>5.3.13</t>
  </si>
  <si>
    <t>Bulk</t>
  </si>
  <si>
    <t>5.3.14</t>
  </si>
  <si>
    <t>5.3.15</t>
  </si>
  <si>
    <t>5.3.16</t>
  </si>
  <si>
    <t>5.3.17</t>
  </si>
  <si>
    <t>5.3.18</t>
  </si>
  <si>
    <t>5.3.19</t>
  </si>
  <si>
    <t>5.3.20</t>
  </si>
  <si>
    <t>5.3.21</t>
  </si>
  <si>
    <t>Total Preliminaries</t>
  </si>
  <si>
    <t>MECHANICAL  SUMMARY</t>
  </si>
  <si>
    <t xml:space="preserve"> MECHANICAL </t>
  </si>
  <si>
    <t xml:space="preserve">CONTRACT NO : RFP046/2025 </t>
  </si>
  <si>
    <t>ELECTRICAL  SUMMARY</t>
  </si>
  <si>
    <t xml:space="preserve">ELECTRICAL </t>
  </si>
  <si>
    <t>Supply and Install rising (inclined) screw conveyor including the replacement of  shaft ( Ø50mm x 4m), flight and modifications to the bearing blocks to prevent ingress of water as per specification provided.</t>
  </si>
  <si>
    <t>Replacement of all the deflector plates (400mm × 200mm) at the degritter chamber. The plates to be corrosion protected.</t>
  </si>
  <si>
    <t>Corrosion Protection of the floor grating at the degritter chamber bridge  1200mm × 600mm in size.</t>
  </si>
  <si>
    <t>Refurbish all IQ12 × 81Nm Rotork Actuators for Primary Sludge Draw off.</t>
  </si>
  <si>
    <t>Replace Mixing Pumps (Vaughan Model HE8N100SB × 1900m3/h @ 39m Head) complete with Motor .</t>
  </si>
  <si>
    <t>Replace dome pipe and fittings  ( Ø60mm × Sch 80).</t>
  </si>
  <si>
    <t>Profit and attendance on item 2.17</t>
  </si>
  <si>
    <t>Provision for Repairs and moving of existing services to be confirmed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</si>
</sst>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R-1C09]* #,##0.00_-;\-[$R-1C09]* #,##0.00_-;_-[$R-1C09]* &quot;-&quot;??_-;_-@_-"/>
    <numFmt numFmtId="167" formatCode="[$R-1C09]\ #,##0.00"/>
    <numFmt numFmtId="168" formatCode="[$R-1C09]#,##0.00"/>
    <numFmt numFmtId="169" formatCode="&quot;R&quot;#,##0.00"/>
    <numFmt numFmtId="170" formatCode="[$R-1C09]\ #,##0"/>
    <numFmt numFmtId="171" formatCode="#,000_);[Red]\(#,000\)"/>
  </numFmts>
  <fonts count="39" x14ac:knownFonts="1">
    <font>
      <sz val="10"/>
      <name val="Arial"/>
    </font>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0"/>
      <name val="Arial"/>
      <family val="2"/>
    </font>
    <font>
      <b/>
      <sz val="10"/>
      <color indexed="8"/>
      <name val="Arial"/>
      <family val="2"/>
    </font>
    <font>
      <sz val="10"/>
      <name val="Arial"/>
      <family val="2"/>
    </font>
    <font>
      <b/>
      <sz val="10"/>
      <name val="Arial"/>
      <family val="2"/>
    </font>
    <font>
      <sz val="11"/>
      <name val="Arial"/>
      <family val="2"/>
    </font>
    <font>
      <sz val="10"/>
      <name val="Aptos Narrow"/>
      <family val="2"/>
    </font>
    <font>
      <b/>
      <sz val="12"/>
      <color indexed="8"/>
      <name val="Arial"/>
      <family val="2"/>
    </font>
    <font>
      <sz val="12"/>
      <color indexed="8"/>
      <name val="Arial"/>
      <family val="2"/>
    </font>
    <font>
      <sz val="12"/>
      <name val="Arial"/>
      <family val="2"/>
    </font>
    <font>
      <sz val="12"/>
      <color theme="0" tint="-0.499984740745262"/>
      <name val="Arial"/>
      <family val="2"/>
    </font>
    <font>
      <b/>
      <sz val="12"/>
      <name val="Arial"/>
      <family val="2"/>
    </font>
    <font>
      <sz val="12"/>
      <color theme="1"/>
      <name val="Century Gothic"/>
      <family val="2"/>
    </font>
    <font>
      <sz val="12"/>
      <name val="Century Gothic"/>
      <family val="2"/>
    </font>
    <font>
      <b/>
      <sz val="12"/>
      <name val="Century Gothic"/>
      <family val="2"/>
    </font>
    <font>
      <b/>
      <sz val="12"/>
      <color theme="1"/>
      <name val="Century Gothic"/>
      <family val="2"/>
    </font>
    <font>
      <sz val="12"/>
      <color theme="1"/>
      <name val="Arial"/>
      <family val="2"/>
    </font>
    <font>
      <u/>
      <sz val="12"/>
      <color theme="1"/>
      <name val="Arial"/>
      <family val="2"/>
    </font>
    <font>
      <b/>
      <sz val="12"/>
      <color theme="1"/>
      <name val="Arial"/>
      <family val="2"/>
    </font>
    <font>
      <b/>
      <sz val="20"/>
      <name val="Arial"/>
      <family val="2"/>
    </font>
    <font>
      <i/>
      <sz val="11"/>
      <color theme="1"/>
      <name val="Aptos Narrow"/>
      <family val="2"/>
      <scheme val="minor"/>
    </font>
    <font>
      <b/>
      <sz val="10"/>
      <name val="Aptos Narrow"/>
      <family val="2"/>
      <scheme val="minor"/>
    </font>
    <font>
      <b/>
      <u/>
      <sz val="12"/>
      <name val="Aptos Narrow"/>
      <family val="2"/>
      <scheme val="minor"/>
    </font>
    <font>
      <sz val="10"/>
      <name val="Aptos Narrow"/>
      <family val="2"/>
      <scheme val="minor"/>
    </font>
    <font>
      <u/>
      <sz val="12"/>
      <color rgb="FF000000"/>
      <name val="Aptos Narrow"/>
      <family val="2"/>
      <scheme val="minor"/>
    </font>
    <font>
      <b/>
      <u/>
      <sz val="10"/>
      <name val="Aptos Narrow"/>
      <family val="2"/>
      <scheme val="minor"/>
    </font>
    <font>
      <u/>
      <sz val="10"/>
      <name val="Aptos Narrow"/>
      <family val="2"/>
      <scheme val="minor"/>
    </font>
    <font>
      <sz val="11"/>
      <name val="Aptos Narrow"/>
      <family val="2"/>
      <scheme val="minor"/>
    </font>
    <font>
      <u/>
      <sz val="11"/>
      <name val="Aptos Narrow"/>
      <family val="2"/>
      <scheme val="minor"/>
    </font>
    <font>
      <b/>
      <sz val="9"/>
      <color indexed="8"/>
      <name val="Arial"/>
      <family val="2"/>
    </font>
    <font>
      <sz val="9"/>
      <name val="Arial"/>
      <family val="2"/>
    </font>
    <font>
      <b/>
      <sz val="9"/>
      <name val="Arial"/>
      <family val="2"/>
    </font>
    <font>
      <u/>
      <sz val="10"/>
      <name val="Arial"/>
      <family val="2"/>
    </font>
    <font>
      <u/>
      <sz val="11"/>
      <color theme="1"/>
      <name val="Aptos Narrow"/>
      <family val="2"/>
      <scheme val="minor"/>
    </font>
    <font>
      <sz val="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0">
    <xf numFmtId="0" fontId="0" fillId="0" borderId="0"/>
    <xf numFmtId="164" fontId="5" fillId="0" borderId="0" applyFont="0" applyFill="0" applyBorder="0" applyAlignment="0" applyProtection="0"/>
    <xf numFmtId="0" fontId="7" fillId="0" borderId="0"/>
    <xf numFmtId="165" fontId="7" fillId="0" borderId="0" applyFont="0" applyFill="0" applyBorder="0" applyAlignment="0" applyProtection="0"/>
    <xf numFmtId="170" fontId="7" fillId="0" borderId="0"/>
    <xf numFmtId="0" fontId="7" fillId="0" borderId="0"/>
    <xf numFmtId="165" fontId="5" fillId="0" borderId="0" applyFont="0" applyFill="0" applyBorder="0" applyAlignment="0" applyProtection="0"/>
    <xf numFmtId="0" fontId="7" fillId="0" borderId="0"/>
    <xf numFmtId="0" fontId="7" fillId="0" borderId="0"/>
    <xf numFmtId="0" fontId="2" fillId="0" borderId="0"/>
    <xf numFmtId="0" fontId="2" fillId="0" borderId="0"/>
    <xf numFmtId="0" fontId="7" fillId="0" borderId="0"/>
    <xf numFmtId="0" fontId="7" fillId="0" borderId="0"/>
    <xf numFmtId="0" fontId="5" fillId="0" borderId="0"/>
    <xf numFmtId="0" fontId="5" fillId="0" borderId="0"/>
    <xf numFmtId="0" fontId="1" fillId="0" borderId="0"/>
    <xf numFmtId="0" fontId="5" fillId="0" borderId="0"/>
    <xf numFmtId="0" fontId="5" fillId="0" borderId="0"/>
    <xf numFmtId="0" fontId="1" fillId="0" borderId="0"/>
    <xf numFmtId="170" fontId="5" fillId="0" borderId="0"/>
  </cellStyleXfs>
  <cellXfs count="240">
    <xf numFmtId="0" fontId="0" fillId="0" borderId="0" xfId="0"/>
    <xf numFmtId="0" fontId="7" fillId="0" borderId="0" xfId="0" applyFont="1"/>
    <xf numFmtId="0" fontId="7" fillId="0" borderId="10" xfId="0" applyFont="1" applyBorder="1"/>
    <xf numFmtId="0" fontId="11" fillId="0" borderId="0" xfId="0" applyFont="1" applyAlignment="1">
      <alignment horizontal="center" wrapText="1"/>
    </xf>
    <xf numFmtId="0" fontId="11" fillId="0" borderId="1" xfId="0" applyFont="1" applyBorder="1" applyAlignment="1">
      <alignment horizontal="center"/>
    </xf>
    <xf numFmtId="0" fontId="11" fillId="0" borderId="2" xfId="0" applyFont="1" applyBorder="1" applyAlignment="1">
      <alignment horizontal="center" wrapText="1"/>
    </xf>
    <xf numFmtId="167" fontId="11" fillId="0" borderId="12" xfId="0" applyNumberFormat="1" applyFont="1" applyBorder="1" applyAlignment="1">
      <alignment horizontal="center"/>
    </xf>
    <xf numFmtId="0" fontId="11" fillId="0" borderId="4" xfId="0" applyFont="1" applyBorder="1" applyAlignment="1">
      <alignment horizontal="center"/>
    </xf>
    <xf numFmtId="167" fontId="11" fillId="0" borderId="13" xfId="0" applyNumberFormat="1" applyFont="1" applyBorder="1" applyAlignment="1">
      <alignment horizontal="center"/>
    </xf>
    <xf numFmtId="0" fontId="12" fillId="0" borderId="4" xfId="0" applyFont="1" applyBorder="1" applyAlignment="1">
      <alignment horizontal="left"/>
    </xf>
    <xf numFmtId="0" fontId="12" fillId="0" borderId="0" xfId="0" applyFont="1" applyAlignment="1">
      <alignment wrapText="1"/>
    </xf>
    <xf numFmtId="167" fontId="12" fillId="0" borderId="10" xfId="0" applyNumberFormat="1" applyFont="1" applyBorder="1" applyAlignment="1">
      <alignment horizontal="center"/>
    </xf>
    <xf numFmtId="167" fontId="7" fillId="0" borderId="0" xfId="0" applyNumberFormat="1" applyFont="1"/>
    <xf numFmtId="167" fontId="12" fillId="0" borderId="13" xfId="0" applyNumberFormat="1" applyFont="1" applyBorder="1" applyAlignment="1">
      <alignment horizontal="center"/>
    </xf>
    <xf numFmtId="0" fontId="11" fillId="0" borderId="4" xfId="0" applyFont="1" applyBorder="1" applyAlignment="1">
      <alignment horizontal="left"/>
    </xf>
    <xf numFmtId="0" fontId="11" fillId="0" borderId="0" xfId="0" applyFont="1" applyAlignment="1">
      <alignment wrapText="1"/>
    </xf>
    <xf numFmtId="167" fontId="11" fillId="0" borderId="14" xfId="0" applyNumberFormat="1" applyFont="1" applyBorder="1" applyAlignment="1">
      <alignment horizontal="center"/>
    </xf>
    <xf numFmtId="167" fontId="11" fillId="0" borderId="10" xfId="0" applyNumberFormat="1" applyFont="1" applyBorder="1" applyAlignment="1">
      <alignment horizontal="center"/>
    </xf>
    <xf numFmtId="0" fontId="8" fillId="0" borderId="0" xfId="0" applyFont="1"/>
    <xf numFmtId="168" fontId="8" fillId="0" borderId="0" xfId="0" applyNumberFormat="1" applyFont="1"/>
    <xf numFmtId="0" fontId="12" fillId="0" borderId="4" xfId="0" applyFont="1" applyBorder="1" applyAlignment="1">
      <alignment horizontal="center"/>
    </xf>
    <xf numFmtId="0" fontId="13" fillId="0" borderId="10" xfId="0" applyFont="1" applyBorder="1"/>
    <xf numFmtId="0" fontId="14" fillId="0" borderId="4" xfId="0" applyFont="1" applyBorder="1"/>
    <xf numFmtId="0" fontId="14" fillId="0" borderId="0" xfId="0" applyFont="1" applyAlignment="1">
      <alignment wrapText="1"/>
    </xf>
    <xf numFmtId="0" fontId="14" fillId="0" borderId="10" xfId="0" applyFont="1" applyBorder="1"/>
    <xf numFmtId="167" fontId="14" fillId="0" borderId="10" xfId="0" applyNumberFormat="1" applyFont="1" applyBorder="1" applyAlignment="1">
      <alignment horizontal="center"/>
    </xf>
    <xf numFmtId="0" fontId="15" fillId="0" borderId="15" xfId="0" applyFont="1" applyBorder="1"/>
    <xf numFmtId="0" fontId="15" fillId="0" borderId="16" xfId="0" applyFont="1" applyBorder="1" applyAlignment="1">
      <alignment wrapText="1"/>
    </xf>
    <xf numFmtId="0" fontId="15" fillId="0" borderId="9" xfId="0" applyFont="1" applyBorder="1"/>
    <xf numFmtId="167" fontId="15" fillId="0" borderId="9" xfId="0" applyNumberFormat="1" applyFont="1" applyBorder="1"/>
    <xf numFmtId="0" fontId="13" fillId="0" borderId="0" xfId="0" applyFont="1"/>
    <xf numFmtId="0" fontId="13" fillId="0" borderId="0" xfId="0" applyFont="1" applyAlignment="1">
      <alignment wrapText="1"/>
    </xf>
    <xf numFmtId="0" fontId="13" fillId="0" borderId="2" xfId="0" applyFont="1" applyBorder="1"/>
    <xf numFmtId="167" fontId="13" fillId="0" borderId="2" xfId="0" applyNumberFormat="1" applyFont="1" applyBorder="1"/>
    <xf numFmtId="167" fontId="13" fillId="0" borderId="0" xfId="0" applyNumberFormat="1" applyFont="1"/>
    <xf numFmtId="0" fontId="7" fillId="0" borderId="0" xfId="0" applyFont="1" applyAlignment="1">
      <alignment wrapText="1"/>
    </xf>
    <xf numFmtId="167" fontId="7" fillId="0" borderId="10" xfId="0" applyNumberFormat="1" applyFont="1" applyBorder="1"/>
    <xf numFmtId="0" fontId="13" fillId="0" borderId="0" xfId="2" applyFont="1"/>
    <xf numFmtId="0" fontId="11" fillId="0" borderId="6" xfId="2" applyFont="1" applyBorder="1" applyAlignment="1">
      <alignment horizontal="center"/>
    </xf>
    <xf numFmtId="0" fontId="11" fillId="0" borderId="7" xfId="2" applyFont="1" applyBorder="1" applyAlignment="1">
      <alignment horizontal="center"/>
    </xf>
    <xf numFmtId="0" fontId="11" fillId="0" borderId="8" xfId="2" applyFont="1" applyBorder="1" applyAlignment="1">
      <alignment horizontal="center"/>
    </xf>
    <xf numFmtId="0" fontId="11" fillId="0" borderId="9" xfId="2" applyFont="1" applyBorder="1" applyAlignment="1">
      <alignment horizontal="center"/>
    </xf>
    <xf numFmtId="0" fontId="11" fillId="0" borderId="9" xfId="2" applyFont="1" applyBorder="1" applyAlignment="1">
      <alignment horizontal="centerContinuous" wrapText="1"/>
    </xf>
    <xf numFmtId="167" fontId="11" fillId="0" borderId="9" xfId="2" applyNumberFormat="1" applyFont="1" applyBorder="1" applyAlignment="1">
      <alignment horizontal="center" vertical="center"/>
    </xf>
    <xf numFmtId="0" fontId="13" fillId="0" borderId="10" xfId="2" applyFont="1" applyBorder="1" applyAlignment="1">
      <alignment horizontal="center" vertical="center" wrapText="1"/>
    </xf>
    <xf numFmtId="0" fontId="13" fillId="0" borderId="12" xfId="2" applyFont="1" applyBorder="1" applyAlignment="1">
      <alignment vertical="center" wrapText="1"/>
    </xf>
    <xf numFmtId="0" fontId="13" fillId="0" borderId="12" xfId="2" applyFont="1" applyBorder="1" applyAlignment="1">
      <alignment vertical="center"/>
    </xf>
    <xf numFmtId="0" fontId="13" fillId="0" borderId="0" xfId="2" applyFont="1" applyAlignment="1">
      <alignment horizontal="left"/>
    </xf>
    <xf numFmtId="0" fontId="15" fillId="0" borderId="10" xfId="2" applyFont="1" applyBorder="1" applyAlignment="1">
      <alignment vertical="center" wrapText="1"/>
    </xf>
    <xf numFmtId="0" fontId="13" fillId="0" borderId="10" xfId="2" applyFont="1" applyBorder="1" applyAlignment="1">
      <alignment vertical="center" wrapText="1"/>
    </xf>
    <xf numFmtId="165" fontId="13" fillId="0" borderId="10" xfId="3" applyFont="1" applyBorder="1" applyAlignment="1">
      <alignment vertical="center"/>
    </xf>
    <xf numFmtId="0" fontId="13" fillId="0" borderId="10" xfId="2" applyFont="1" applyBorder="1" applyAlignment="1">
      <alignment vertical="center"/>
    </xf>
    <xf numFmtId="169" fontId="13" fillId="0" borderId="0" xfId="2" applyNumberFormat="1" applyFont="1"/>
    <xf numFmtId="170" fontId="13" fillId="0" borderId="5" xfId="4" applyFont="1" applyBorder="1" applyAlignment="1">
      <alignment horizontal="center" vertical="center" wrapText="1"/>
    </xf>
    <xf numFmtId="9" fontId="13" fillId="0" borderId="10" xfId="2" applyNumberFormat="1" applyFont="1" applyBorder="1" applyAlignment="1">
      <alignment vertical="center"/>
    </xf>
    <xf numFmtId="2" fontId="13" fillId="0" borderId="10" xfId="2" applyNumberFormat="1" applyFont="1" applyBorder="1" applyAlignment="1">
      <alignment horizontal="center" vertical="center" wrapText="1"/>
    </xf>
    <xf numFmtId="0" fontId="15" fillId="0" borderId="9" xfId="5" applyFont="1" applyBorder="1" applyAlignment="1">
      <alignment vertical="center"/>
    </xf>
    <xf numFmtId="171" fontId="15" fillId="0" borderId="9" xfId="5" applyNumberFormat="1" applyFont="1" applyBorder="1"/>
    <xf numFmtId="0" fontId="15" fillId="0" borderId="9" xfId="5" applyFont="1" applyBorder="1" applyAlignment="1">
      <alignment vertical="center" wrapText="1"/>
    </xf>
    <xf numFmtId="165" fontId="15" fillId="0" borderId="9" xfId="6" applyFont="1" applyBorder="1" applyAlignment="1">
      <alignment vertical="center"/>
    </xf>
    <xf numFmtId="165" fontId="15" fillId="0" borderId="9" xfId="5" applyNumberFormat="1" applyFont="1" applyBorder="1" applyAlignment="1">
      <alignment vertical="center"/>
    </xf>
    <xf numFmtId="0" fontId="16" fillId="0" borderId="0" xfId="0" applyFont="1"/>
    <xf numFmtId="2" fontId="17" fillId="0" borderId="10" xfId="0" applyNumberFormat="1" applyFont="1" applyBorder="1" applyAlignment="1">
      <alignment horizontal="right" vertical="center" wrapText="1"/>
    </xf>
    <xf numFmtId="164" fontId="18" fillId="0" borderId="10" xfId="1" applyFont="1" applyFill="1" applyBorder="1" applyAlignment="1">
      <alignment horizontal="right" vertical="center" wrapText="1"/>
    </xf>
    <xf numFmtId="164" fontId="17" fillId="0" borderId="10" xfId="1" applyFont="1" applyFill="1" applyBorder="1" applyAlignment="1">
      <alignment horizontal="right" vertical="center" wrapText="1"/>
    </xf>
    <xf numFmtId="0" fontId="19" fillId="0" borderId="0" xfId="0" applyFont="1"/>
    <xf numFmtId="0" fontId="13" fillId="0" borderId="4" xfId="2" applyFont="1" applyBorder="1" applyAlignment="1">
      <alignment vertical="center" wrapText="1"/>
    </xf>
    <xf numFmtId="0" fontId="13" fillId="0" borderId="9" xfId="2" applyFont="1" applyBorder="1" applyAlignment="1">
      <alignment horizontal="center"/>
    </xf>
    <xf numFmtId="0" fontId="13" fillId="0" borderId="9" xfId="2" applyFont="1" applyBorder="1"/>
    <xf numFmtId="0" fontId="13" fillId="0" borderId="9" xfId="2" applyFont="1" applyBorder="1" applyAlignment="1">
      <alignment vertical="center"/>
    </xf>
    <xf numFmtId="165" fontId="13" fillId="0" borderId="9" xfId="2" applyNumberFormat="1" applyFont="1" applyBorder="1" applyAlignment="1">
      <alignment vertical="center"/>
    </xf>
    <xf numFmtId="0" fontId="13" fillId="0" borderId="10" xfId="2" applyFont="1" applyBorder="1" applyAlignment="1">
      <alignment horizontal="center"/>
    </xf>
    <xf numFmtId="0" fontId="13" fillId="0" borderId="10" xfId="2" applyFont="1" applyBorder="1" applyAlignment="1">
      <alignment wrapText="1"/>
    </xf>
    <xf numFmtId="0" fontId="13" fillId="0" borderId="10" xfId="2" applyFont="1" applyBorder="1"/>
    <xf numFmtId="171" fontId="15" fillId="3" borderId="9" xfId="7" applyNumberFormat="1" applyFont="1" applyFill="1" applyBorder="1" applyAlignment="1">
      <alignment horizontal="left" vertical="center" wrapText="1"/>
    </xf>
    <xf numFmtId="169" fontId="15" fillId="3" borderId="9" xfId="7" applyNumberFormat="1" applyFont="1" applyFill="1" applyBorder="1" applyAlignment="1">
      <alignment horizontal="center" vertical="center" wrapText="1"/>
    </xf>
    <xf numFmtId="171" fontId="15" fillId="0" borderId="12" xfId="7" applyNumberFormat="1" applyFont="1" applyBorder="1" applyAlignment="1">
      <alignment horizontal="left" vertical="center" wrapText="1"/>
    </xf>
    <xf numFmtId="0" fontId="15" fillId="0" borderId="12" xfId="7" applyFont="1" applyBorder="1" applyAlignment="1">
      <alignment horizontal="left" vertical="top" wrapText="1"/>
    </xf>
    <xf numFmtId="169" fontId="15" fillId="0" borderId="12" xfId="7" applyNumberFormat="1" applyFont="1" applyBorder="1" applyAlignment="1">
      <alignment horizontal="center" vertical="center" wrapText="1"/>
    </xf>
    <xf numFmtId="1" fontId="13" fillId="0" borderId="10" xfId="4" applyNumberFormat="1" applyFont="1" applyBorder="1" applyAlignment="1">
      <alignment horizontal="center" vertical="center" wrapText="1"/>
    </xf>
    <xf numFmtId="0" fontId="20" fillId="0" borderId="10" xfId="2" applyFont="1" applyBorder="1" applyAlignment="1">
      <alignment horizontal="left" vertical="top" wrapText="1"/>
    </xf>
    <xf numFmtId="169" fontId="13" fillId="0" borderId="10" xfId="4" applyNumberFormat="1" applyFont="1" applyBorder="1" applyAlignment="1">
      <alignment horizontal="right" vertical="center"/>
    </xf>
    <xf numFmtId="0" fontId="21" fillId="0" borderId="10" xfId="2" applyFont="1" applyBorder="1" applyAlignment="1">
      <alignment horizontal="left" vertical="top" wrapText="1"/>
    </xf>
    <xf numFmtId="1" fontId="13" fillId="0" borderId="10" xfId="4" applyNumberFormat="1" applyFont="1" applyBorder="1" applyAlignment="1">
      <alignment horizontal="center" vertical="center"/>
    </xf>
    <xf numFmtId="170" fontId="13" fillId="0" borderId="10" xfId="4" applyFont="1" applyBorder="1" applyAlignment="1">
      <alignment horizontal="left" vertical="top" wrapText="1"/>
    </xf>
    <xf numFmtId="169" fontId="13" fillId="0" borderId="10" xfId="4" applyNumberFormat="1" applyFont="1" applyBorder="1" applyAlignment="1">
      <alignment vertical="center"/>
    </xf>
    <xf numFmtId="171" fontId="13" fillId="0" borderId="10" xfId="4" applyNumberFormat="1" applyFont="1" applyBorder="1" applyAlignment="1">
      <alignment horizontal="left" vertical="center"/>
    </xf>
    <xf numFmtId="171" fontId="20" fillId="0" borderId="10" xfId="2" applyNumberFormat="1" applyFont="1" applyBorder="1" applyAlignment="1">
      <alignment horizontal="left" vertical="center"/>
    </xf>
    <xf numFmtId="170" fontId="13" fillId="0" borderId="5" xfId="4" applyFont="1" applyBorder="1" applyAlignment="1">
      <alignment horizontal="left" vertical="top" wrapText="1"/>
    </xf>
    <xf numFmtId="169" fontId="13" fillId="0" borderId="5" xfId="4" applyNumberFormat="1" applyFont="1" applyBorder="1" applyAlignment="1">
      <alignment vertical="center"/>
    </xf>
    <xf numFmtId="171" fontId="13" fillId="0" borderId="10" xfId="4" applyNumberFormat="1" applyFont="1" applyBorder="1" applyAlignment="1">
      <alignment horizontal="left" vertical="center" wrapText="1"/>
    </xf>
    <xf numFmtId="0" fontId="22" fillId="0" borderId="10" xfId="2" applyFont="1" applyBorder="1" applyAlignment="1">
      <alignment horizontal="left" vertical="top" wrapText="1"/>
    </xf>
    <xf numFmtId="169" fontId="15" fillId="0" borderId="9" xfId="5" applyNumberFormat="1" applyFont="1" applyBorder="1" applyAlignment="1">
      <alignment vertical="center"/>
    </xf>
    <xf numFmtId="171" fontId="13" fillId="0" borderId="5" xfId="4" applyNumberFormat="1" applyFont="1" applyBorder="1" applyAlignment="1">
      <alignment horizontal="left" vertical="center"/>
    </xf>
    <xf numFmtId="0" fontId="7" fillId="0" borderId="0" xfId="8"/>
    <xf numFmtId="0" fontId="2" fillId="0" borderId="0" xfId="9"/>
    <xf numFmtId="0" fontId="2" fillId="0" borderId="9" xfId="9" applyBorder="1" applyAlignment="1">
      <alignment horizontal="left" wrapText="1"/>
    </xf>
    <xf numFmtId="0" fontId="2" fillId="0" borderId="9" xfId="9" applyBorder="1"/>
    <xf numFmtId="169" fontId="2" fillId="0" borderId="9" xfId="9" applyNumberFormat="1" applyBorder="1"/>
    <xf numFmtId="169" fontId="4" fillId="0" borderId="9" xfId="9" applyNumberFormat="1" applyFont="1" applyBorder="1"/>
    <xf numFmtId="0" fontId="4" fillId="0" borderId="9" xfId="9" applyFont="1" applyBorder="1" applyAlignment="1">
      <alignment horizontal="left" wrapText="1"/>
    </xf>
    <xf numFmtId="0" fontId="4" fillId="0" borderId="9" xfId="9" applyFont="1" applyBorder="1"/>
    <xf numFmtId="0" fontId="24" fillId="0" borderId="9" xfId="9" applyFont="1" applyBorder="1"/>
    <xf numFmtId="0" fontId="2" fillId="0" borderId="0" xfId="10"/>
    <xf numFmtId="169" fontId="2" fillId="0" borderId="0" xfId="10" applyNumberFormat="1"/>
    <xf numFmtId="0" fontId="24" fillId="0" borderId="10" xfId="9" applyFont="1" applyBorder="1"/>
    <xf numFmtId="0" fontId="2" fillId="0" borderId="10" xfId="9" applyBorder="1"/>
    <xf numFmtId="0" fontId="4" fillId="0" borderId="10" xfId="9" applyFont="1" applyBorder="1"/>
    <xf numFmtId="2" fontId="24" fillId="0" borderId="9" xfId="9" applyNumberFormat="1" applyFont="1" applyBorder="1"/>
    <xf numFmtId="0" fontId="2" fillId="0" borderId="12" xfId="10" applyBorder="1"/>
    <xf numFmtId="169" fontId="2" fillId="0" borderId="12" xfId="10" applyNumberFormat="1" applyBorder="1"/>
    <xf numFmtId="0" fontId="2" fillId="0" borderId="10" xfId="10" applyBorder="1"/>
    <xf numFmtId="169" fontId="2" fillId="0" borderId="10" xfId="10" applyNumberFormat="1" applyBorder="1"/>
    <xf numFmtId="0" fontId="2" fillId="0" borderId="14" xfId="10" applyBorder="1"/>
    <xf numFmtId="0" fontId="4" fillId="0" borderId="14" xfId="10" applyFont="1" applyBorder="1" applyAlignment="1">
      <alignment wrapText="1"/>
    </xf>
    <xf numFmtId="169" fontId="2" fillId="0" borderId="14" xfId="10" applyNumberFormat="1" applyBorder="1"/>
    <xf numFmtId="0" fontId="2" fillId="0" borderId="10" xfId="9" applyBorder="1" applyAlignment="1">
      <alignment wrapText="1"/>
    </xf>
    <xf numFmtId="0" fontId="2" fillId="0" borderId="4" xfId="9" applyBorder="1"/>
    <xf numFmtId="0" fontId="4" fillId="0" borderId="4" xfId="9" applyFont="1" applyBorder="1"/>
    <xf numFmtId="0" fontId="4" fillId="0" borderId="0" xfId="9" applyFont="1"/>
    <xf numFmtId="0" fontId="24" fillId="0" borderId="4" xfId="9" applyFont="1" applyBorder="1"/>
    <xf numFmtId="0" fontId="24" fillId="0" borderId="0" xfId="9" applyFont="1"/>
    <xf numFmtId="0" fontId="5" fillId="0" borderId="0" xfId="13"/>
    <xf numFmtId="0" fontId="6" fillId="0" borderId="9" xfId="13" applyFont="1" applyBorder="1" applyAlignment="1">
      <alignment horizontal="center"/>
    </xf>
    <xf numFmtId="0" fontId="6" fillId="0" borderId="9" xfId="13" applyFont="1" applyBorder="1" applyAlignment="1">
      <alignment horizontal="center" wrapText="1"/>
    </xf>
    <xf numFmtId="0" fontId="6" fillId="0" borderId="9" xfId="13" applyFont="1" applyBorder="1" applyAlignment="1">
      <alignment horizontal="centerContinuous" wrapText="1"/>
    </xf>
    <xf numFmtId="0" fontId="8" fillId="0" borderId="10" xfId="13" applyFont="1" applyBorder="1" applyAlignment="1">
      <alignment vertical="center" wrapText="1"/>
    </xf>
    <xf numFmtId="0" fontId="5" fillId="0" borderId="10" xfId="13" applyBorder="1" applyAlignment="1">
      <alignment vertical="center" wrapText="1"/>
    </xf>
    <xf numFmtId="0" fontId="9" fillId="0" borderId="4" xfId="13" applyFont="1" applyBorder="1" applyAlignment="1">
      <alignment vertical="center" wrapText="1"/>
    </xf>
    <xf numFmtId="0" fontId="9" fillId="0" borderId="4" xfId="13" applyFont="1" applyBorder="1" applyAlignment="1">
      <alignment horizontal="center" vertical="center" wrapText="1"/>
    </xf>
    <xf numFmtId="0" fontId="5" fillId="0" borderId="10" xfId="13" applyBorder="1" applyAlignment="1">
      <alignment horizontal="center" vertical="center" wrapText="1"/>
    </xf>
    <xf numFmtId="0" fontId="5" fillId="0" borderId="10" xfId="13" applyBorder="1"/>
    <xf numFmtId="166" fontId="33" fillId="0" borderId="9" xfId="1" applyNumberFormat="1" applyFont="1" applyBorder="1" applyAlignment="1" applyProtection="1">
      <alignment horizontal="centerContinuous" vertical="center"/>
    </xf>
    <xf numFmtId="166" fontId="33" fillId="0" borderId="9" xfId="1" applyNumberFormat="1" applyFont="1" applyBorder="1" applyAlignment="1" applyProtection="1">
      <alignment horizontal="center" vertical="center"/>
    </xf>
    <xf numFmtId="166" fontId="34" fillId="0" borderId="10" xfId="1" applyNumberFormat="1" applyFont="1" applyBorder="1" applyAlignment="1">
      <alignment vertical="center"/>
    </xf>
    <xf numFmtId="166" fontId="34" fillId="0" borderId="10" xfId="13" applyNumberFormat="1" applyFont="1" applyBorder="1" applyAlignment="1">
      <alignment vertical="center"/>
    </xf>
    <xf numFmtId="166" fontId="34" fillId="2" borderId="10" xfId="13" applyNumberFormat="1" applyFont="1" applyFill="1" applyBorder="1" applyAlignment="1">
      <alignment vertical="center"/>
    </xf>
    <xf numFmtId="166" fontId="35" fillId="0" borderId="11" xfId="1" applyNumberFormat="1" applyFont="1" applyBorder="1" applyAlignment="1">
      <alignment horizontal="left" vertical="center"/>
    </xf>
    <xf numFmtId="166" fontId="34" fillId="0" borderId="5" xfId="13" applyNumberFormat="1" applyFont="1" applyBorder="1" applyAlignment="1">
      <alignment vertical="center"/>
    </xf>
    <xf numFmtId="0" fontId="13" fillId="0" borderId="0" xfId="14" applyFont="1"/>
    <xf numFmtId="0" fontId="25" fillId="0" borderId="10" xfId="15" applyFont="1" applyBorder="1" applyAlignment="1">
      <alignment horizontal="center" vertical="center"/>
    </xf>
    <xf numFmtId="169" fontId="4" fillId="0" borderId="10" xfId="15" applyNumberFormat="1" applyFont="1" applyBorder="1" applyAlignment="1">
      <alignment horizontal="center"/>
    </xf>
    <xf numFmtId="0" fontId="1" fillId="0" borderId="0" xfId="15"/>
    <xf numFmtId="0" fontId="1" fillId="0" borderId="10" xfId="15" applyBorder="1"/>
    <xf numFmtId="169" fontId="1" fillId="0" borderId="10" xfId="15" applyNumberFormat="1" applyBorder="1"/>
    <xf numFmtId="169" fontId="1" fillId="0" borderId="10" xfId="15" applyNumberFormat="1" applyBorder="1" applyAlignment="1">
      <alignment horizontal="right"/>
    </xf>
    <xf numFmtId="0" fontId="26" fillId="0" borderId="10" xfId="15" applyFont="1" applyBorder="1" applyAlignment="1">
      <alignment horizontal="left" vertical="center" wrapText="1"/>
    </xf>
    <xf numFmtId="0" fontId="27" fillId="0" borderId="10" xfId="15" applyFont="1" applyBorder="1" applyAlignment="1">
      <alignment horizontal="center"/>
    </xf>
    <xf numFmtId="0" fontId="27" fillId="0" borderId="10" xfId="15" applyFont="1" applyBorder="1" applyAlignment="1">
      <alignment horizontal="center" vertical="center"/>
    </xf>
    <xf numFmtId="0" fontId="28" fillId="0" borderId="10" xfId="15" applyFont="1" applyBorder="1" applyAlignment="1">
      <alignment horizontal="left" vertical="center" wrapText="1"/>
    </xf>
    <xf numFmtId="0" fontId="25" fillId="0" borderId="10" xfId="16" applyFont="1" applyBorder="1" applyAlignment="1">
      <alignment wrapText="1"/>
    </xf>
    <xf numFmtId="0" fontId="25" fillId="0" borderId="10" xfId="17" applyFont="1" applyBorder="1" applyAlignment="1">
      <alignment vertical="top" wrapText="1"/>
    </xf>
    <xf numFmtId="0" fontId="27" fillId="0" borderId="10" xfId="17" applyFont="1" applyBorder="1" applyAlignment="1">
      <alignment vertical="top" wrapText="1"/>
    </xf>
    <xf numFmtId="0" fontId="27" fillId="0" borderId="10" xfId="17" applyFont="1" applyBorder="1" applyAlignment="1">
      <alignment horizontal="center" vertical="center" wrapText="1"/>
    </xf>
    <xf numFmtId="0" fontId="29" fillId="0" borderId="10" xfId="15" applyFont="1" applyBorder="1" applyAlignment="1">
      <alignment wrapText="1"/>
    </xf>
    <xf numFmtId="0" fontId="27" fillId="0" borderId="10" xfId="17" applyFont="1" applyBorder="1"/>
    <xf numFmtId="0" fontId="27" fillId="0" borderId="10" xfId="17" applyFont="1" applyBorder="1" applyAlignment="1">
      <alignment horizontal="center" vertical="center"/>
    </xf>
    <xf numFmtId="0" fontId="27" fillId="0" borderId="10" xfId="15" applyFont="1" applyBorder="1" applyAlignment="1">
      <alignment wrapText="1"/>
    </xf>
    <xf numFmtId="0" fontId="27" fillId="0" borderId="10" xfId="17" applyFont="1" applyBorder="1" applyAlignment="1">
      <alignment wrapText="1"/>
    </xf>
    <xf numFmtId="0" fontId="25" fillId="0" borderId="10" xfId="15" applyFont="1" applyBorder="1" applyAlignment="1">
      <alignment wrapText="1"/>
    </xf>
    <xf numFmtId="0" fontId="27" fillId="0" borderId="10" xfId="15" applyFont="1" applyBorder="1"/>
    <xf numFmtId="0" fontId="30" fillId="0" borderId="10" xfId="15" applyFont="1" applyBorder="1" applyAlignment="1">
      <alignment wrapText="1"/>
    </xf>
    <xf numFmtId="2" fontId="1" fillId="0" borderId="10" xfId="15" applyNumberFormat="1" applyBorder="1"/>
    <xf numFmtId="0" fontId="31" fillId="0" borderId="10" xfId="15" applyFont="1" applyBorder="1" applyAlignment="1">
      <alignment wrapText="1"/>
    </xf>
    <xf numFmtId="0" fontId="31" fillId="0" borderId="10" xfId="15" applyFont="1" applyBorder="1"/>
    <xf numFmtId="0" fontId="3" fillId="0" borderId="10" xfId="15" applyFont="1" applyBorder="1" applyAlignment="1">
      <alignment horizontal="center" vertical="center"/>
    </xf>
    <xf numFmtId="0" fontId="32" fillId="0" borderId="10" xfId="15" applyFont="1" applyBorder="1" applyAlignment="1">
      <alignment wrapText="1"/>
    </xf>
    <xf numFmtId="0" fontId="4" fillId="0" borderId="10" xfId="15" applyFont="1" applyBorder="1"/>
    <xf numFmtId="0" fontId="25" fillId="0" borderId="10" xfId="15" applyFont="1" applyBorder="1"/>
    <xf numFmtId="169" fontId="4" fillId="0" borderId="10" xfId="15" applyNumberFormat="1" applyFont="1" applyBorder="1"/>
    <xf numFmtId="169" fontId="4" fillId="0" borderId="10" xfId="15" applyNumberFormat="1" applyFont="1" applyBorder="1" applyAlignment="1">
      <alignment horizontal="right"/>
    </xf>
    <xf numFmtId="0" fontId="4" fillId="0" borderId="0" xfId="15" applyFont="1"/>
    <xf numFmtId="0" fontId="24" fillId="0" borderId="10" xfId="18" applyFont="1" applyBorder="1"/>
    <xf numFmtId="0" fontId="1" fillId="0" borderId="10" xfId="18" applyBorder="1" applyAlignment="1">
      <alignment horizontal="left" wrapText="1"/>
    </xf>
    <xf numFmtId="169" fontId="1" fillId="0" borderId="10" xfId="18" applyNumberFormat="1" applyBorder="1"/>
    <xf numFmtId="0" fontId="1" fillId="0" borderId="0" xfId="18"/>
    <xf numFmtId="0" fontId="1" fillId="0" borderId="10" xfId="18" applyBorder="1"/>
    <xf numFmtId="0" fontId="1" fillId="0" borderId="10" xfId="18" applyBorder="1" applyAlignment="1">
      <alignment horizontal="center"/>
    </xf>
    <xf numFmtId="0" fontId="4" fillId="0" borderId="10" xfId="18" applyFont="1" applyBorder="1" applyAlignment="1">
      <alignment horizontal="left" wrapText="1"/>
    </xf>
    <xf numFmtId="0" fontId="4" fillId="0" borderId="10" xfId="18" applyFont="1" applyBorder="1"/>
    <xf numFmtId="0" fontId="4" fillId="0" borderId="10" xfId="18" applyFont="1" applyBorder="1" applyAlignment="1">
      <alignment horizontal="center"/>
    </xf>
    <xf numFmtId="0" fontId="5" fillId="0" borderId="10" xfId="19" applyNumberFormat="1" applyBorder="1" applyAlignment="1">
      <alignment vertical="center"/>
    </xf>
    <xf numFmtId="170" fontId="8" fillId="0" borderId="10" xfId="19" applyFont="1" applyBorder="1" applyAlignment="1">
      <alignment horizontal="left" vertical="top" wrapText="1"/>
    </xf>
    <xf numFmtId="170" fontId="5" fillId="0" borderId="10" xfId="19" applyBorder="1" applyAlignment="1">
      <alignment horizontal="left" vertical="top" wrapText="1"/>
    </xf>
    <xf numFmtId="0" fontId="1" fillId="0" borderId="10" xfId="15" applyBorder="1" applyAlignment="1">
      <alignment horizontal="center" vertical="center"/>
    </xf>
    <xf numFmtId="169" fontId="1" fillId="0" borderId="10" xfId="15" applyNumberFormat="1" applyBorder="1" applyAlignment="1">
      <alignment vertical="center"/>
    </xf>
    <xf numFmtId="170" fontId="36" fillId="0" borderId="10" xfId="19" applyFont="1" applyBorder="1" applyAlignment="1">
      <alignment horizontal="left" vertical="top" wrapText="1"/>
    </xf>
    <xf numFmtId="0" fontId="37" fillId="0" borderId="10" xfId="15" applyFont="1" applyBorder="1" applyAlignment="1">
      <alignment horizontal="center" vertical="center"/>
    </xf>
    <xf numFmtId="169" fontId="37" fillId="0" borderId="10" xfId="15" applyNumberFormat="1" applyFont="1" applyBorder="1" applyAlignment="1">
      <alignment vertical="center"/>
    </xf>
    <xf numFmtId="0" fontId="37" fillId="0" borderId="0" xfId="15" applyFont="1"/>
    <xf numFmtId="170" fontId="5" fillId="0" borderId="10" xfId="19" applyBorder="1" applyAlignment="1">
      <alignment horizontal="center" vertical="center" wrapText="1"/>
    </xf>
    <xf numFmtId="0" fontId="1" fillId="0" borderId="10" xfId="15" applyBorder="1" applyAlignment="1">
      <alignment horizontal="center"/>
    </xf>
    <xf numFmtId="0" fontId="4" fillId="0" borderId="10" xfId="15" applyFont="1" applyBorder="1" applyAlignment="1">
      <alignment horizontal="center"/>
    </xf>
    <xf numFmtId="0" fontId="1" fillId="0" borderId="0" xfId="9" applyFont="1"/>
    <xf numFmtId="0" fontId="11" fillId="0" borderId="10" xfId="14" applyFont="1" applyBorder="1"/>
    <xf numFmtId="0" fontId="11" fillId="0" borderId="4" xfId="14" applyFont="1" applyBorder="1"/>
    <xf numFmtId="0" fontId="11" fillId="0" borderId="5" xfId="14" applyFont="1" applyBorder="1"/>
    <xf numFmtId="0" fontId="34" fillId="0" borderId="10" xfId="13" applyFont="1" applyBorder="1" applyAlignment="1">
      <alignment vertical="center" wrapText="1"/>
    </xf>
    <xf numFmtId="0" fontId="38" fillId="0" borderId="10" xfId="13" applyFont="1" applyBorder="1" applyAlignment="1">
      <alignment horizontal="left" vertical="center" wrapText="1"/>
    </xf>
    <xf numFmtId="0" fontId="38" fillId="0" borderId="10" xfId="13" applyFont="1" applyBorder="1" applyAlignment="1">
      <alignment horizontal="center" vertical="center" wrapText="1"/>
    </xf>
    <xf numFmtId="166" fontId="38" fillId="0" borderId="10" xfId="13" applyNumberFormat="1" applyFont="1" applyBorder="1" applyAlignment="1">
      <alignment vertical="center"/>
    </xf>
    <xf numFmtId="0" fontId="35" fillId="0" borderId="12" xfId="13" applyFont="1" applyBorder="1" applyAlignment="1">
      <alignment vertical="center" wrapText="1"/>
    </xf>
    <xf numFmtId="0" fontId="13" fillId="0" borderId="0" xfId="14" applyFont="1" applyAlignment="1">
      <alignment wrapText="1"/>
    </xf>
    <xf numFmtId="166" fontId="38" fillId="0" borderId="10" xfId="13" applyNumberFormat="1" applyFont="1" applyBorder="1" applyAlignment="1">
      <alignment vertical="center" wrapText="1"/>
    </xf>
    <xf numFmtId="0" fontId="2" fillId="0" borderId="12" xfId="9" applyBorder="1" applyAlignment="1">
      <alignment wrapText="1"/>
    </xf>
    <xf numFmtId="0" fontId="23" fillId="0" borderId="0" xfId="8" applyFont="1" applyAlignment="1">
      <alignment horizontal="center" wrapText="1"/>
    </xf>
    <xf numFmtId="0" fontId="11" fillId="0" borderId="1" xfId="2" applyFont="1" applyBorder="1" applyAlignment="1">
      <alignment horizontal="center"/>
    </xf>
    <xf numFmtId="0" fontId="11" fillId="0" borderId="2" xfId="2" applyFont="1" applyBorder="1" applyAlignment="1">
      <alignment horizontal="center"/>
    </xf>
    <xf numFmtId="0" fontId="11" fillId="0" borderId="3" xfId="2" applyFont="1" applyBorder="1" applyAlignment="1">
      <alignment horizontal="center"/>
    </xf>
    <xf numFmtId="0" fontId="11" fillId="0" borderId="4" xfId="2" applyFont="1" applyBorder="1" applyAlignment="1">
      <alignment horizontal="center"/>
    </xf>
    <xf numFmtId="0" fontId="11" fillId="0" borderId="0" xfId="2" applyFont="1" applyAlignment="1">
      <alignment horizontal="center"/>
    </xf>
    <xf numFmtId="0" fontId="11" fillId="0" borderId="5" xfId="2" applyFont="1" applyBorder="1" applyAlignment="1">
      <alignment horizontal="center"/>
    </xf>
    <xf numFmtId="171" fontId="15" fillId="0" borderId="15" xfId="5" applyNumberFormat="1" applyFont="1" applyBorder="1" applyAlignment="1">
      <alignment horizontal="left"/>
    </xf>
    <xf numFmtId="0" fontId="15" fillId="0" borderId="11" xfId="5" applyFont="1" applyBorder="1" applyAlignment="1">
      <alignment horizontal="left" vertical="center" wrapText="1"/>
    </xf>
    <xf numFmtId="0" fontId="11" fillId="0" borderId="6" xfId="2" applyFont="1" applyBorder="1" applyAlignment="1">
      <alignment horizontal="center"/>
    </xf>
    <xf numFmtId="0" fontId="11" fillId="0" borderId="7" xfId="2" applyFont="1" applyBorder="1" applyAlignment="1">
      <alignment horizontal="center"/>
    </xf>
    <xf numFmtId="0" fontId="11" fillId="0" borderId="8" xfId="2" applyFont="1" applyBorder="1" applyAlignment="1">
      <alignment horizontal="center"/>
    </xf>
    <xf numFmtId="0" fontId="11" fillId="0" borderId="12" xfId="14" applyFont="1" applyBorder="1" applyAlignment="1">
      <alignment horizontal="center"/>
    </xf>
    <xf numFmtId="0" fontId="11" fillId="0" borderId="10" xfId="14" applyFont="1" applyBorder="1" applyAlignment="1">
      <alignment horizontal="center"/>
    </xf>
    <xf numFmtId="0" fontId="11" fillId="0" borderId="14" xfId="14" applyFont="1" applyBorder="1" applyAlignment="1">
      <alignment horizontal="center"/>
    </xf>
    <xf numFmtId="0" fontId="11" fillId="0" borderId="1" xfId="14" applyFont="1" applyBorder="1" applyAlignment="1">
      <alignment horizontal="center"/>
    </xf>
    <xf numFmtId="0" fontId="11" fillId="0" borderId="2" xfId="14" applyFont="1" applyBorder="1" applyAlignment="1">
      <alignment horizontal="center"/>
    </xf>
    <xf numFmtId="0" fontId="11" fillId="0" borderId="3" xfId="14" applyFont="1" applyBorder="1" applyAlignment="1">
      <alignment horizontal="center"/>
    </xf>
    <xf numFmtId="0" fontId="11" fillId="0" borderId="4" xfId="14" applyFont="1" applyBorder="1" applyAlignment="1">
      <alignment horizontal="center"/>
    </xf>
    <xf numFmtId="0" fontId="11" fillId="0" borderId="0" xfId="14" applyFont="1" applyAlignment="1">
      <alignment horizontal="center"/>
    </xf>
    <xf numFmtId="0" fontId="11" fillId="0" borderId="5" xfId="14" applyFont="1" applyBorder="1" applyAlignment="1">
      <alignment horizontal="center"/>
    </xf>
    <xf numFmtId="0" fontId="11" fillId="0" borderId="6" xfId="14" applyFont="1" applyBorder="1" applyAlignment="1">
      <alignment horizontal="center"/>
    </xf>
    <xf numFmtId="0" fontId="11" fillId="0" borderId="7" xfId="14" applyFont="1" applyBorder="1" applyAlignment="1">
      <alignment horizontal="center"/>
    </xf>
    <xf numFmtId="0" fontId="11" fillId="0" borderId="8" xfId="14" applyFont="1" applyBorder="1" applyAlignment="1">
      <alignment horizontal="center"/>
    </xf>
    <xf numFmtId="0" fontId="11" fillId="0" borderId="12" xfId="2" applyFont="1" applyBorder="1" applyAlignment="1">
      <alignment horizontal="center"/>
    </xf>
    <xf numFmtId="0" fontId="11" fillId="0" borderId="10" xfId="2" applyFont="1" applyBorder="1" applyAlignment="1">
      <alignment horizontal="center"/>
    </xf>
    <xf numFmtId="0" fontId="11" fillId="0" borderId="14" xfId="2" applyFont="1" applyBorder="1" applyAlignment="1">
      <alignment horizontal="center"/>
    </xf>
    <xf numFmtId="0" fontId="8" fillId="0" borderId="9" xfId="13" applyFont="1" applyBorder="1" applyAlignment="1">
      <alignment horizontal="left"/>
    </xf>
    <xf numFmtId="0" fontId="11" fillId="0" borderId="12" xfId="14" applyFont="1" applyBorder="1" applyAlignment="1">
      <alignment horizontal="center" wrapText="1"/>
    </xf>
    <xf numFmtId="0" fontId="11" fillId="0" borderId="10" xfId="14" applyFont="1" applyBorder="1" applyAlignment="1">
      <alignment horizontal="center" wrapText="1"/>
    </xf>
    <xf numFmtId="0" fontId="11" fillId="0" borderId="14" xfId="14" applyFont="1" applyBorder="1" applyAlignment="1">
      <alignment horizontal="center" wrapText="1"/>
    </xf>
    <xf numFmtId="1" fontId="24" fillId="0" borderId="10" xfId="9" applyNumberFormat="1" applyFont="1" applyBorder="1"/>
    <xf numFmtId="0" fontId="0" fillId="0" borderId="10" xfId="9" applyFont="1" applyBorder="1"/>
    <xf numFmtId="169" fontId="2" fillId="0" borderId="4" xfId="9" applyNumberFormat="1" applyBorder="1"/>
    <xf numFmtId="169" fontId="2" fillId="0" borderId="10" xfId="9" applyNumberFormat="1" applyBorder="1"/>
  </cellXfs>
  <cellStyles count="20">
    <cellStyle name="Comma 2" xfId="3" xr:uid="{6ADF6016-1C98-4600-AB22-83378316BEFC}"/>
    <cellStyle name="Comma 3" xfId="6" xr:uid="{2CB0ECF5-853F-40E8-92B9-75D1E35601DA}"/>
    <cellStyle name="Currency" xfId="1" builtinId="4"/>
    <cellStyle name="Normal" xfId="0" builtinId="0"/>
    <cellStyle name="Normal 10" xfId="2" xr:uid="{717F6064-E289-4A46-B187-328A9BF4552F}"/>
    <cellStyle name="Normal 10 2" xfId="5" xr:uid="{2A2386F9-8EF1-4D78-AE21-E6411911724A}"/>
    <cellStyle name="Normal 10 3" xfId="14" xr:uid="{FF0335F2-3007-4307-8E03-D114AFB9AF00}"/>
    <cellStyle name="Normal 2" xfId="4" xr:uid="{34ACCE68-34E9-49AE-8F3D-7675AED3E724}"/>
    <cellStyle name="Normal 2 2" xfId="12" xr:uid="{F9D5F0F8-2674-4A7A-B19D-8B5B5FA7DC11}"/>
    <cellStyle name="Normal 2 2 2" xfId="17" xr:uid="{4E770180-957B-4674-BEA8-E98569B0A0B8}"/>
    <cellStyle name="Normal 2 2 2 2" xfId="10" xr:uid="{A2DD3753-A9D3-457A-A06F-89F412E51508}"/>
    <cellStyle name="Normal 2 2 2 2 2" xfId="15" xr:uid="{014AE87C-AD9D-47A9-8D4F-4F1CC00522BC}"/>
    <cellStyle name="Normal 2 3" xfId="19" xr:uid="{7E7B2011-38A2-4ED8-A27C-C59294422E4F}"/>
    <cellStyle name="Normal 21 2" xfId="8" xr:uid="{D539E897-D9ED-400C-9B2A-1736B7ABC48A}"/>
    <cellStyle name="Normal 29" xfId="11" xr:uid="{81201C0B-8359-4153-8C7F-171686E98B73}"/>
    <cellStyle name="Normal 29 2" xfId="16" xr:uid="{43B7975A-E7F4-49A7-9262-312A5510D69F}"/>
    <cellStyle name="Normal 3" xfId="9" xr:uid="{ADA2DB4D-6A88-4D16-AFA8-81ED8FEF0E6A}"/>
    <cellStyle name="Normal 3 2" xfId="18" xr:uid="{E4F1415F-D35E-4162-985E-7BEB4D8E021C}"/>
    <cellStyle name="Normal 4" xfId="13" xr:uid="{89A9BBC1-4B5E-4C28-9DE7-3E6CEDE91D7D}"/>
    <cellStyle name="Normal 5" xfId="7" xr:uid="{ABD79AEC-DAC7-43F8-B2CA-399D74EFB1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8DED9-F0E2-47CA-B8F9-CE5913976DF8}">
  <dimension ref="A2:J24"/>
  <sheetViews>
    <sheetView tabSelected="1" view="pageLayout" zoomScaleNormal="100" workbookViewId="0">
      <selection activeCell="F4" sqref="F4"/>
    </sheetView>
  </sheetViews>
  <sheetFormatPr defaultColWidth="8.6640625" defaultRowHeight="13.2" x14ac:dyDescent="0.25"/>
  <cols>
    <col min="1" max="9" width="8.6640625" style="94"/>
    <col min="10" max="10" width="9.77734375" style="94" customWidth="1"/>
    <col min="11" max="16384" width="8.6640625" style="94"/>
  </cols>
  <sheetData>
    <row r="2" spans="1:6" x14ac:dyDescent="0.25">
      <c r="A2" s="94" t="s">
        <v>540</v>
      </c>
    </row>
    <row r="3" spans="1:6" x14ac:dyDescent="0.25">
      <c r="A3" s="94" t="s">
        <v>83</v>
      </c>
    </row>
    <row r="5" spans="1:6" x14ac:dyDescent="0.25">
      <c r="F5" s="94" t="s">
        <v>490</v>
      </c>
    </row>
    <row r="24" spans="1:10" ht="60" customHeight="1" x14ac:dyDescent="0.4">
      <c r="A24" s="205" t="s">
        <v>199</v>
      </c>
      <c r="B24" s="205"/>
      <c r="C24" s="205"/>
      <c r="D24" s="205"/>
      <c r="E24" s="205"/>
      <c r="F24" s="205"/>
      <c r="G24" s="205"/>
      <c r="H24" s="205"/>
      <c r="I24" s="205"/>
      <c r="J24" s="205"/>
    </row>
  </sheetData>
  <mergeCells count="1">
    <mergeCell ref="A24:J24"/>
  </mergeCells>
  <pageMargins left="0.55000000000000004" right="0.375"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904AC-6B91-495C-9EC1-16BBB3EE7AE4}">
  <dimension ref="A1:F172"/>
  <sheetViews>
    <sheetView tabSelected="1" view="pageBreakPreview" topLeftCell="A118" zoomScale="110" zoomScaleNormal="100" zoomScaleSheetLayoutView="110" workbookViewId="0">
      <selection activeCell="F4" sqref="F4"/>
    </sheetView>
  </sheetViews>
  <sheetFormatPr defaultRowHeight="14.4" x14ac:dyDescent="0.3"/>
  <cols>
    <col min="1" max="1" width="6.6640625" style="197" customWidth="1"/>
    <col min="2" max="2" width="38" style="198" customWidth="1"/>
    <col min="3" max="3" width="4.6640625" style="199" customWidth="1"/>
    <col min="4" max="4" width="8.33203125" style="203" customWidth="1"/>
    <col min="5" max="5" width="12.77734375" style="203" customWidth="1"/>
    <col min="6" max="6" width="14.77734375" style="203" customWidth="1"/>
    <col min="7" max="16384" width="8.88671875" style="116"/>
  </cols>
  <sheetData>
    <row r="1" spans="1:6" s="202" customFormat="1" ht="15.6" x14ac:dyDescent="0.3">
      <c r="A1" s="233" t="s">
        <v>0</v>
      </c>
      <c r="B1" s="233"/>
      <c r="C1" s="233"/>
      <c r="D1" s="233"/>
      <c r="E1" s="233"/>
      <c r="F1" s="233"/>
    </row>
    <row r="2" spans="1:6" s="202" customFormat="1" ht="15.6" x14ac:dyDescent="0.3">
      <c r="A2" s="234" t="s">
        <v>540</v>
      </c>
      <c r="B2" s="234"/>
      <c r="C2" s="234"/>
      <c r="D2" s="234"/>
      <c r="E2" s="234"/>
      <c r="F2" s="234"/>
    </row>
    <row r="3" spans="1:6" s="202" customFormat="1" ht="15.6" x14ac:dyDescent="0.3">
      <c r="A3" s="234" t="s">
        <v>187</v>
      </c>
      <c r="B3" s="234"/>
      <c r="C3" s="234"/>
      <c r="D3" s="234"/>
      <c r="E3" s="234"/>
      <c r="F3" s="234"/>
    </row>
    <row r="4" spans="1:6" s="202" customFormat="1" ht="15.6" x14ac:dyDescent="0.3">
      <c r="A4" s="235" t="s">
        <v>539</v>
      </c>
      <c r="B4" s="235"/>
      <c r="C4" s="235"/>
      <c r="D4" s="235"/>
      <c r="E4" s="235"/>
      <c r="F4" s="235"/>
    </row>
    <row r="5" spans="1:6" s="204" customFormat="1" x14ac:dyDescent="0.3">
      <c r="A5" s="197"/>
      <c r="B5" s="198" t="s">
        <v>200</v>
      </c>
      <c r="C5" s="199"/>
      <c r="D5" s="203"/>
      <c r="E5" s="203"/>
      <c r="F5" s="203"/>
    </row>
    <row r="6" spans="1:6" x14ac:dyDescent="0.3">
      <c r="A6" s="197" t="s">
        <v>300</v>
      </c>
      <c r="B6" s="198" t="s">
        <v>301</v>
      </c>
    </row>
    <row r="7" spans="1:6" x14ac:dyDescent="0.3">
      <c r="B7" s="198" t="s">
        <v>302</v>
      </c>
      <c r="C7" s="199" t="s">
        <v>303</v>
      </c>
      <c r="D7" s="203" t="s">
        <v>203</v>
      </c>
      <c r="E7" s="203" t="s">
        <v>204</v>
      </c>
      <c r="F7" s="203" t="s">
        <v>205</v>
      </c>
    </row>
    <row r="8" spans="1:6" x14ac:dyDescent="0.3">
      <c r="B8" s="198" t="s">
        <v>304</v>
      </c>
    </row>
    <row r="10" spans="1:6" x14ac:dyDescent="0.3">
      <c r="A10" s="197">
        <v>2.1</v>
      </c>
      <c r="B10" s="198" t="s">
        <v>305</v>
      </c>
    </row>
    <row r="11" spans="1:6" ht="40.799999999999997" x14ac:dyDescent="0.3">
      <c r="A11" s="197">
        <v>2.101</v>
      </c>
      <c r="B11" s="198" t="s">
        <v>306</v>
      </c>
      <c r="C11" s="199" t="s">
        <v>209</v>
      </c>
      <c r="D11" s="203">
        <v>3</v>
      </c>
      <c r="F11" s="203">
        <f>E11*D11</f>
        <v>0</v>
      </c>
    </row>
    <row r="12" spans="1:6" ht="20.399999999999999" x14ac:dyDescent="0.3">
      <c r="A12" s="197">
        <v>2.1019999999999999</v>
      </c>
      <c r="B12" s="198" t="s">
        <v>307</v>
      </c>
      <c r="C12" s="199" t="s">
        <v>219</v>
      </c>
      <c r="D12" s="203">
        <v>1</v>
      </c>
      <c r="F12" s="203">
        <f t="shared" ref="F12:F46" si="0">E12*D12</f>
        <v>0</v>
      </c>
    </row>
    <row r="13" spans="1:6" ht="20.399999999999999" x14ac:dyDescent="0.3">
      <c r="A13" s="197">
        <v>2.1029999999999998</v>
      </c>
      <c r="B13" s="198" t="s">
        <v>308</v>
      </c>
      <c r="C13" s="199" t="s">
        <v>219</v>
      </c>
      <c r="D13" s="203">
        <v>1</v>
      </c>
      <c r="F13" s="203">
        <f t="shared" si="0"/>
        <v>0</v>
      </c>
    </row>
    <row r="14" spans="1:6" ht="30.6" x14ac:dyDescent="0.3">
      <c r="A14" s="197">
        <v>2.1039999999999996</v>
      </c>
      <c r="B14" s="198" t="s">
        <v>309</v>
      </c>
      <c r="C14" s="199" t="s">
        <v>209</v>
      </c>
      <c r="D14" s="203">
        <v>1</v>
      </c>
      <c r="F14" s="203">
        <f t="shared" si="0"/>
        <v>0</v>
      </c>
    </row>
    <row r="15" spans="1:6" ht="71.400000000000006" x14ac:dyDescent="0.3">
      <c r="A15" s="197">
        <v>2.1049999999999995</v>
      </c>
      <c r="B15" s="198" t="s">
        <v>310</v>
      </c>
      <c r="C15" s="199" t="s">
        <v>209</v>
      </c>
      <c r="D15" s="203">
        <v>1</v>
      </c>
      <c r="F15" s="203">
        <f t="shared" si="0"/>
        <v>0</v>
      </c>
    </row>
    <row r="16" spans="1:6" ht="71.400000000000006" x14ac:dyDescent="0.3">
      <c r="A16" s="197">
        <v>2.1059999999999994</v>
      </c>
      <c r="B16" s="198" t="s">
        <v>311</v>
      </c>
      <c r="C16" s="199" t="s">
        <v>209</v>
      </c>
      <c r="D16" s="203">
        <v>1</v>
      </c>
      <c r="F16" s="203">
        <f t="shared" si="0"/>
        <v>0</v>
      </c>
    </row>
    <row r="17" spans="1:6" ht="20.399999999999999" x14ac:dyDescent="0.3">
      <c r="A17" s="197">
        <v>2.1069999999999993</v>
      </c>
      <c r="B17" s="198" t="s">
        <v>312</v>
      </c>
      <c r="C17" s="199" t="s">
        <v>209</v>
      </c>
      <c r="D17" s="203">
        <v>1</v>
      </c>
      <c r="F17" s="203">
        <f t="shared" si="0"/>
        <v>0</v>
      </c>
    </row>
    <row r="18" spans="1:6" ht="30.6" x14ac:dyDescent="0.3">
      <c r="A18" s="197">
        <v>2.1079999999999992</v>
      </c>
      <c r="B18" s="198" t="s">
        <v>313</v>
      </c>
      <c r="C18" s="199" t="s">
        <v>209</v>
      </c>
      <c r="D18" s="203">
        <v>1</v>
      </c>
      <c r="F18" s="203">
        <f t="shared" si="0"/>
        <v>0</v>
      </c>
    </row>
    <row r="19" spans="1:6" ht="40.799999999999997" x14ac:dyDescent="0.3">
      <c r="A19" s="197">
        <v>2.1089999999999991</v>
      </c>
      <c r="B19" s="198" t="s">
        <v>543</v>
      </c>
      <c r="C19" s="199" t="s">
        <v>209</v>
      </c>
      <c r="D19" s="203">
        <v>1</v>
      </c>
      <c r="F19" s="203">
        <f t="shared" si="0"/>
        <v>0</v>
      </c>
    </row>
    <row r="20" spans="1:6" ht="40.799999999999997" x14ac:dyDescent="0.3">
      <c r="A20" s="197">
        <v>2.109999999999999</v>
      </c>
      <c r="B20" s="198" t="s">
        <v>314</v>
      </c>
      <c r="C20" s="199" t="s">
        <v>209</v>
      </c>
      <c r="D20" s="203">
        <v>3</v>
      </c>
      <c r="F20" s="203">
        <f t="shared" si="0"/>
        <v>0</v>
      </c>
    </row>
    <row r="21" spans="1:6" ht="40.799999999999997" x14ac:dyDescent="0.3">
      <c r="A21" s="197">
        <v>2.1109999999999989</v>
      </c>
      <c r="B21" s="198" t="s">
        <v>315</v>
      </c>
      <c r="C21" s="199" t="s">
        <v>219</v>
      </c>
      <c r="D21" s="203">
        <v>1</v>
      </c>
      <c r="F21" s="203">
        <f t="shared" si="0"/>
        <v>0</v>
      </c>
    </row>
    <row r="23" spans="1:6" x14ac:dyDescent="0.3">
      <c r="B23" s="198" t="s">
        <v>316</v>
      </c>
      <c r="F23" s="203">
        <f>SUM(F11:F22)</f>
        <v>0</v>
      </c>
    </row>
    <row r="27" spans="1:6" x14ac:dyDescent="0.3">
      <c r="A27" s="197">
        <v>2.2000000000000002</v>
      </c>
      <c r="B27" s="198" t="s">
        <v>317</v>
      </c>
    </row>
    <row r="28" spans="1:6" ht="40.799999999999997" x14ac:dyDescent="0.3">
      <c r="A28" s="197">
        <v>2.2010000000000001</v>
      </c>
      <c r="B28" s="198" t="s">
        <v>318</v>
      </c>
      <c r="C28" s="199" t="s">
        <v>209</v>
      </c>
      <c r="D28" s="203">
        <v>2</v>
      </c>
      <c r="F28" s="203">
        <f t="shared" si="0"/>
        <v>0</v>
      </c>
    </row>
    <row r="29" spans="1:6" ht="30.6" x14ac:dyDescent="0.3">
      <c r="A29" s="197">
        <v>2.202</v>
      </c>
      <c r="B29" s="198" t="s">
        <v>544</v>
      </c>
      <c r="C29" s="199" t="s">
        <v>209</v>
      </c>
      <c r="D29" s="203">
        <v>26</v>
      </c>
      <c r="F29" s="203">
        <f t="shared" si="0"/>
        <v>0</v>
      </c>
    </row>
    <row r="30" spans="1:6" ht="30.6" x14ac:dyDescent="0.3">
      <c r="A30" s="197">
        <v>2.2029999999999998</v>
      </c>
      <c r="B30" s="198" t="s">
        <v>319</v>
      </c>
      <c r="C30" s="199" t="s">
        <v>209</v>
      </c>
      <c r="D30" s="203">
        <v>1</v>
      </c>
      <c r="F30" s="203">
        <f t="shared" si="0"/>
        <v>0</v>
      </c>
    </row>
    <row r="31" spans="1:6" ht="20.399999999999999" x14ac:dyDescent="0.3">
      <c r="A31" s="197">
        <v>2.2039999999999997</v>
      </c>
      <c r="B31" s="198" t="s">
        <v>545</v>
      </c>
      <c r="C31" s="199" t="s">
        <v>209</v>
      </c>
      <c r="D31" s="203">
        <v>4</v>
      </c>
      <c r="F31" s="203">
        <f t="shared" si="0"/>
        <v>0</v>
      </c>
    </row>
    <row r="32" spans="1:6" ht="20.399999999999999" x14ac:dyDescent="0.3">
      <c r="A32" s="197">
        <v>2.2049999999999996</v>
      </c>
      <c r="B32" s="198" t="s">
        <v>320</v>
      </c>
      <c r="C32" s="199" t="s">
        <v>209</v>
      </c>
      <c r="D32" s="203">
        <v>2</v>
      </c>
      <c r="F32" s="203">
        <f t="shared" si="0"/>
        <v>0</v>
      </c>
    </row>
    <row r="33" spans="1:6" ht="20.399999999999999" x14ac:dyDescent="0.3">
      <c r="A33" s="197">
        <v>2.2059999999999995</v>
      </c>
      <c r="B33" s="198" t="s">
        <v>321</v>
      </c>
      <c r="C33" s="199" t="s">
        <v>209</v>
      </c>
      <c r="D33" s="203">
        <v>1</v>
      </c>
      <c r="F33" s="203">
        <f t="shared" si="0"/>
        <v>0</v>
      </c>
    </row>
    <row r="34" spans="1:6" x14ac:dyDescent="0.3">
      <c r="A34" s="197">
        <v>2.2069999999999994</v>
      </c>
      <c r="B34" s="198" t="s">
        <v>322</v>
      </c>
      <c r="C34" s="199" t="s">
        <v>209</v>
      </c>
      <c r="D34" s="203">
        <v>2</v>
      </c>
      <c r="F34" s="203">
        <f t="shared" si="0"/>
        <v>0</v>
      </c>
    </row>
    <row r="35" spans="1:6" ht="30.6" x14ac:dyDescent="0.3">
      <c r="A35" s="197">
        <v>2.2079999999999993</v>
      </c>
      <c r="B35" s="198" t="s">
        <v>323</v>
      </c>
      <c r="C35" s="199" t="s">
        <v>209</v>
      </c>
      <c r="D35" s="203">
        <v>2</v>
      </c>
      <c r="F35" s="203">
        <f t="shared" si="0"/>
        <v>0</v>
      </c>
    </row>
    <row r="36" spans="1:6" x14ac:dyDescent="0.3">
      <c r="A36" s="197">
        <v>2.2089999999999992</v>
      </c>
      <c r="B36" s="198" t="s">
        <v>324</v>
      </c>
      <c r="C36" s="199" t="s">
        <v>34</v>
      </c>
      <c r="D36" s="203">
        <v>30</v>
      </c>
      <c r="F36" s="203">
        <f t="shared" si="0"/>
        <v>0</v>
      </c>
    </row>
    <row r="37" spans="1:6" ht="20.399999999999999" x14ac:dyDescent="0.3">
      <c r="A37" s="197">
        <v>2.2099999999999991</v>
      </c>
      <c r="B37" s="198" t="s">
        <v>325</v>
      </c>
      <c r="C37" s="199" t="s">
        <v>209</v>
      </c>
      <c r="D37" s="203">
        <v>4</v>
      </c>
      <c r="F37" s="203">
        <f t="shared" si="0"/>
        <v>0</v>
      </c>
    </row>
    <row r="38" spans="1:6" ht="20.399999999999999" x14ac:dyDescent="0.3">
      <c r="A38" s="197">
        <v>2.210999999999999</v>
      </c>
      <c r="B38" s="198" t="s">
        <v>326</v>
      </c>
      <c r="C38" s="199" t="s">
        <v>209</v>
      </c>
      <c r="D38" s="203">
        <v>2</v>
      </c>
      <c r="F38" s="203">
        <f t="shared" si="0"/>
        <v>0</v>
      </c>
    </row>
    <row r="39" spans="1:6" ht="20.399999999999999" x14ac:dyDescent="0.3">
      <c r="A39" s="197">
        <v>2.2119999999999989</v>
      </c>
      <c r="B39" s="198" t="s">
        <v>327</v>
      </c>
      <c r="C39" s="199" t="s">
        <v>209</v>
      </c>
      <c r="D39" s="203">
        <v>1</v>
      </c>
      <c r="F39" s="203">
        <f t="shared" si="0"/>
        <v>0</v>
      </c>
    </row>
    <row r="40" spans="1:6" ht="61.2" x14ac:dyDescent="0.3">
      <c r="A40" s="197">
        <v>2.2129999999999987</v>
      </c>
      <c r="B40" s="198" t="s">
        <v>328</v>
      </c>
      <c r="C40" s="199" t="s">
        <v>209</v>
      </c>
      <c r="D40" s="203">
        <v>1</v>
      </c>
      <c r="F40" s="203">
        <f t="shared" si="0"/>
        <v>0</v>
      </c>
    </row>
    <row r="41" spans="1:6" x14ac:dyDescent="0.3">
      <c r="A41" s="197">
        <v>2.2139999999999986</v>
      </c>
      <c r="B41" s="198" t="s">
        <v>329</v>
      </c>
      <c r="C41" s="199" t="s">
        <v>209</v>
      </c>
      <c r="D41" s="203">
        <v>1</v>
      </c>
      <c r="F41" s="203">
        <f t="shared" si="0"/>
        <v>0</v>
      </c>
    </row>
    <row r="42" spans="1:6" ht="40.799999999999997" x14ac:dyDescent="0.3">
      <c r="A42" s="197">
        <v>2.2149999999999985</v>
      </c>
      <c r="B42" s="198" t="s">
        <v>330</v>
      </c>
      <c r="C42" s="199" t="s">
        <v>34</v>
      </c>
      <c r="D42" s="203">
        <v>20</v>
      </c>
      <c r="F42" s="203">
        <f t="shared" si="0"/>
        <v>0</v>
      </c>
    </row>
    <row r="43" spans="1:6" ht="30.6" x14ac:dyDescent="0.3">
      <c r="A43" s="197">
        <v>2.2159999999999984</v>
      </c>
      <c r="B43" s="198" t="s">
        <v>331</v>
      </c>
      <c r="C43" s="199" t="s">
        <v>209</v>
      </c>
      <c r="D43" s="203">
        <v>1</v>
      </c>
      <c r="F43" s="203">
        <f t="shared" si="0"/>
        <v>0</v>
      </c>
    </row>
    <row r="44" spans="1:6" ht="20.399999999999999" x14ac:dyDescent="0.3">
      <c r="A44" s="197">
        <v>2.2169999999999983</v>
      </c>
      <c r="B44" s="198" t="s">
        <v>332</v>
      </c>
      <c r="C44" s="199" t="s">
        <v>209</v>
      </c>
      <c r="D44" s="203">
        <v>2</v>
      </c>
      <c r="F44" s="203">
        <f t="shared" si="0"/>
        <v>0</v>
      </c>
    </row>
    <row r="45" spans="1:6" x14ac:dyDescent="0.3">
      <c r="A45" s="197">
        <v>2.2179999999999982</v>
      </c>
      <c r="B45" s="198" t="s">
        <v>333</v>
      </c>
      <c r="C45" s="199" t="s">
        <v>209</v>
      </c>
      <c r="D45" s="203">
        <v>2</v>
      </c>
      <c r="F45" s="203">
        <f t="shared" si="0"/>
        <v>0</v>
      </c>
    </row>
    <row r="46" spans="1:6" ht="40.799999999999997" x14ac:dyDescent="0.3">
      <c r="A46" s="197">
        <v>2.2189999999999981</v>
      </c>
      <c r="B46" s="198" t="s">
        <v>334</v>
      </c>
      <c r="C46" s="199" t="s">
        <v>219</v>
      </c>
      <c r="D46" s="203">
        <v>1</v>
      </c>
      <c r="F46" s="203">
        <f t="shared" si="0"/>
        <v>0</v>
      </c>
    </row>
    <row r="48" spans="1:6" x14ac:dyDescent="0.3">
      <c r="B48" s="198" t="s">
        <v>335</v>
      </c>
      <c r="F48" s="203">
        <f>SUM(F25:F46)</f>
        <v>0</v>
      </c>
    </row>
    <row r="52" spans="1:6" x14ac:dyDescent="0.3">
      <c r="A52" s="197">
        <v>2.2999999999999998</v>
      </c>
      <c r="B52" s="198" t="s">
        <v>336</v>
      </c>
    </row>
    <row r="53" spans="1:6" x14ac:dyDescent="0.3">
      <c r="A53" s="197">
        <v>2.3009999999999997</v>
      </c>
      <c r="B53" s="198" t="s">
        <v>337</v>
      </c>
      <c r="C53" s="199" t="s">
        <v>209</v>
      </c>
      <c r="D53" s="203">
        <v>4</v>
      </c>
      <c r="F53" s="203">
        <f t="shared" ref="F53:F152" si="1">E53*D53</f>
        <v>0</v>
      </c>
    </row>
    <row r="54" spans="1:6" x14ac:dyDescent="0.3">
      <c r="A54" s="197">
        <v>2.3019999999999996</v>
      </c>
      <c r="B54" s="198" t="s">
        <v>338</v>
      </c>
      <c r="C54" s="199" t="s">
        <v>209</v>
      </c>
      <c r="D54" s="203">
        <v>8</v>
      </c>
      <c r="F54" s="203">
        <f t="shared" si="1"/>
        <v>0</v>
      </c>
    </row>
    <row r="55" spans="1:6" ht="30.6" x14ac:dyDescent="0.3">
      <c r="A55" s="197">
        <v>2.3029999999999995</v>
      </c>
      <c r="B55" s="198" t="s">
        <v>339</v>
      </c>
      <c r="C55" s="199" t="s">
        <v>209</v>
      </c>
      <c r="D55" s="203">
        <v>8</v>
      </c>
      <c r="F55" s="203">
        <f t="shared" si="1"/>
        <v>0</v>
      </c>
    </row>
    <row r="56" spans="1:6" ht="30.6" x14ac:dyDescent="0.3">
      <c r="A56" s="197">
        <v>2.3039999999999994</v>
      </c>
      <c r="B56" s="198" t="s">
        <v>340</v>
      </c>
      <c r="C56" s="199" t="s">
        <v>209</v>
      </c>
      <c r="D56" s="203">
        <v>8</v>
      </c>
      <c r="F56" s="203">
        <f t="shared" si="1"/>
        <v>0</v>
      </c>
    </row>
    <row r="57" spans="1:6" ht="20.399999999999999" x14ac:dyDescent="0.3">
      <c r="A57" s="197">
        <v>2.3049999999999993</v>
      </c>
      <c r="B57" s="198" t="s">
        <v>341</v>
      </c>
      <c r="C57" s="199" t="s">
        <v>209</v>
      </c>
      <c r="D57" s="203">
        <v>8</v>
      </c>
      <c r="F57" s="203">
        <f t="shared" si="1"/>
        <v>0</v>
      </c>
    </row>
    <row r="58" spans="1:6" x14ac:dyDescent="0.3">
      <c r="A58" s="197">
        <v>2.3059999999999992</v>
      </c>
      <c r="B58" s="198" t="s">
        <v>342</v>
      </c>
      <c r="C58" s="199" t="s">
        <v>209</v>
      </c>
      <c r="D58" s="203">
        <v>8</v>
      </c>
      <c r="F58" s="203">
        <f t="shared" si="1"/>
        <v>0</v>
      </c>
    </row>
    <row r="59" spans="1:6" ht="20.399999999999999" x14ac:dyDescent="0.3">
      <c r="A59" s="197">
        <v>2.3069999999999991</v>
      </c>
      <c r="B59" s="198" t="s">
        <v>546</v>
      </c>
      <c r="C59" s="199" t="s">
        <v>209</v>
      </c>
      <c r="D59" s="203">
        <v>8</v>
      </c>
      <c r="F59" s="203">
        <f t="shared" si="1"/>
        <v>0</v>
      </c>
    </row>
    <row r="60" spans="1:6" ht="20.399999999999999" x14ac:dyDescent="0.3">
      <c r="A60" s="197">
        <v>2.3079999999999989</v>
      </c>
      <c r="B60" s="198" t="s">
        <v>343</v>
      </c>
      <c r="C60" s="199" t="s">
        <v>209</v>
      </c>
      <c r="D60" s="203">
        <v>8</v>
      </c>
      <c r="F60" s="203">
        <f t="shared" si="1"/>
        <v>0</v>
      </c>
    </row>
    <row r="61" spans="1:6" ht="61.2" x14ac:dyDescent="0.3">
      <c r="A61" s="197">
        <v>2.3089999999999988</v>
      </c>
      <c r="B61" s="198" t="s">
        <v>344</v>
      </c>
      <c r="C61" s="199" t="s">
        <v>209</v>
      </c>
      <c r="D61" s="203">
        <v>1</v>
      </c>
      <c r="F61" s="203">
        <f t="shared" si="1"/>
        <v>0</v>
      </c>
    </row>
    <row r="62" spans="1:6" ht="71.400000000000006" x14ac:dyDescent="0.3">
      <c r="A62" s="197">
        <v>2.3099999999999987</v>
      </c>
      <c r="B62" s="198" t="s">
        <v>345</v>
      </c>
      <c r="C62" s="199" t="s">
        <v>209</v>
      </c>
      <c r="D62" s="203">
        <v>1</v>
      </c>
      <c r="F62" s="203">
        <f t="shared" si="1"/>
        <v>0</v>
      </c>
    </row>
    <row r="63" spans="1:6" ht="20.399999999999999" x14ac:dyDescent="0.3">
      <c r="A63" s="197">
        <v>2.3109999999999986</v>
      </c>
      <c r="B63" s="198" t="s">
        <v>346</v>
      </c>
      <c r="C63" s="199" t="s">
        <v>209</v>
      </c>
      <c r="D63" s="203">
        <v>1</v>
      </c>
      <c r="F63" s="203">
        <f t="shared" si="1"/>
        <v>0</v>
      </c>
    </row>
    <row r="64" spans="1:6" ht="40.799999999999997" x14ac:dyDescent="0.3">
      <c r="A64" s="197">
        <v>2.3119999999999985</v>
      </c>
      <c r="B64" s="198" t="s">
        <v>347</v>
      </c>
      <c r="C64" s="199" t="s">
        <v>219</v>
      </c>
      <c r="D64" s="203">
        <v>1</v>
      </c>
      <c r="F64" s="203">
        <f t="shared" si="1"/>
        <v>0</v>
      </c>
    </row>
    <row r="66" spans="1:6" x14ac:dyDescent="0.3">
      <c r="B66" s="198" t="s">
        <v>348</v>
      </c>
      <c r="F66" s="203">
        <f>SUM(F53:F65)</f>
        <v>0</v>
      </c>
    </row>
    <row r="70" spans="1:6" x14ac:dyDescent="0.3">
      <c r="A70" s="197">
        <v>2.4</v>
      </c>
      <c r="B70" s="198" t="s">
        <v>349</v>
      </c>
    </row>
    <row r="71" spans="1:6" ht="30.6" x14ac:dyDescent="0.3">
      <c r="A71" s="197">
        <v>2.4009999999999998</v>
      </c>
      <c r="B71" s="198" t="s">
        <v>350</v>
      </c>
      <c r="C71" s="199" t="s">
        <v>209</v>
      </c>
      <c r="D71" s="203">
        <v>3</v>
      </c>
      <c r="F71" s="203">
        <f t="shared" si="1"/>
        <v>0</v>
      </c>
    </row>
    <row r="72" spans="1:6" ht="20.399999999999999" x14ac:dyDescent="0.3">
      <c r="A72" s="197">
        <v>2.4019999999999997</v>
      </c>
      <c r="B72" s="198" t="s">
        <v>351</v>
      </c>
      <c r="C72" s="199" t="s">
        <v>209</v>
      </c>
      <c r="D72" s="203">
        <v>5</v>
      </c>
      <c r="F72" s="203">
        <f t="shared" si="1"/>
        <v>0</v>
      </c>
    </row>
    <row r="73" spans="1:6" ht="61.2" x14ac:dyDescent="0.3">
      <c r="A73" s="197">
        <v>2.4029999999999996</v>
      </c>
      <c r="B73" s="198" t="s">
        <v>352</v>
      </c>
      <c r="C73" s="199" t="s">
        <v>209</v>
      </c>
      <c r="D73" s="203">
        <v>1</v>
      </c>
      <c r="F73" s="203">
        <f t="shared" si="1"/>
        <v>0</v>
      </c>
    </row>
    <row r="74" spans="1:6" ht="20.399999999999999" x14ac:dyDescent="0.3">
      <c r="A74" s="197">
        <v>2.4039999999999995</v>
      </c>
      <c r="B74" s="198" t="s">
        <v>353</v>
      </c>
      <c r="C74" s="199" t="s">
        <v>209</v>
      </c>
      <c r="D74" s="203">
        <v>1</v>
      </c>
      <c r="F74" s="203">
        <f t="shared" si="1"/>
        <v>0</v>
      </c>
    </row>
    <row r="75" spans="1:6" x14ac:dyDescent="0.3">
      <c r="A75" s="197">
        <v>2.4049999999999994</v>
      </c>
      <c r="B75" s="198" t="s">
        <v>354</v>
      </c>
      <c r="C75" s="199" t="s">
        <v>209</v>
      </c>
      <c r="D75" s="203">
        <v>1</v>
      </c>
      <c r="F75" s="203">
        <f t="shared" si="1"/>
        <v>0</v>
      </c>
    </row>
    <row r="76" spans="1:6" ht="40.799999999999997" x14ac:dyDescent="0.3">
      <c r="A76" s="197">
        <v>2.4059999999999993</v>
      </c>
      <c r="B76" s="198" t="s">
        <v>355</v>
      </c>
      <c r="C76" s="199" t="s">
        <v>219</v>
      </c>
      <c r="D76" s="203">
        <v>1</v>
      </c>
      <c r="F76" s="203">
        <f t="shared" si="1"/>
        <v>0</v>
      </c>
    </row>
    <row r="77" spans="1:6" ht="40.799999999999997" x14ac:dyDescent="0.3">
      <c r="A77" s="197">
        <v>2.4069999999999991</v>
      </c>
      <c r="B77" s="198" t="s">
        <v>356</v>
      </c>
      <c r="C77" s="199" t="s">
        <v>357</v>
      </c>
      <c r="D77" s="203">
        <v>1</v>
      </c>
      <c r="F77" s="203">
        <f t="shared" si="1"/>
        <v>0</v>
      </c>
    </row>
    <row r="78" spans="1:6" ht="20.399999999999999" x14ac:dyDescent="0.3">
      <c r="A78" s="197">
        <v>2.407999999999999</v>
      </c>
      <c r="B78" s="198" t="s">
        <v>358</v>
      </c>
      <c r="C78" s="199" t="s">
        <v>357</v>
      </c>
      <c r="D78" s="203">
        <v>1</v>
      </c>
      <c r="F78" s="203">
        <f t="shared" si="1"/>
        <v>0</v>
      </c>
    </row>
    <row r="80" spans="1:6" x14ac:dyDescent="0.3">
      <c r="B80" s="198" t="s">
        <v>359</v>
      </c>
      <c r="F80" s="203">
        <f>SUM(F71:F79)</f>
        <v>0</v>
      </c>
    </row>
    <row r="83" spans="1:6" x14ac:dyDescent="0.3">
      <c r="A83" s="197">
        <v>2.5</v>
      </c>
      <c r="B83" s="198" t="s">
        <v>360</v>
      </c>
    </row>
    <row r="84" spans="1:6" ht="20.399999999999999" x14ac:dyDescent="0.3">
      <c r="A84" s="197">
        <v>2.5009999999999999</v>
      </c>
      <c r="B84" s="198" t="s">
        <v>547</v>
      </c>
      <c r="C84" s="199" t="s">
        <v>209</v>
      </c>
      <c r="D84" s="203">
        <v>3</v>
      </c>
      <c r="F84" s="203">
        <f t="shared" si="1"/>
        <v>0</v>
      </c>
    </row>
    <row r="85" spans="1:6" x14ac:dyDescent="0.3">
      <c r="A85" s="197">
        <v>2.5019999999999998</v>
      </c>
      <c r="B85" s="198" t="s">
        <v>361</v>
      </c>
      <c r="C85" s="199" t="s">
        <v>209</v>
      </c>
      <c r="D85" s="203">
        <v>8</v>
      </c>
      <c r="F85" s="203">
        <f t="shared" si="1"/>
        <v>0</v>
      </c>
    </row>
    <row r="86" spans="1:6" x14ac:dyDescent="0.3">
      <c r="A86" s="197">
        <v>2.5029999999999997</v>
      </c>
      <c r="B86" s="198" t="s">
        <v>362</v>
      </c>
      <c r="C86" s="199" t="s">
        <v>209</v>
      </c>
      <c r="D86" s="203">
        <v>8</v>
      </c>
      <c r="F86" s="203">
        <f t="shared" si="1"/>
        <v>0</v>
      </c>
    </row>
    <row r="87" spans="1:6" ht="20.399999999999999" x14ac:dyDescent="0.3">
      <c r="A87" s="197">
        <v>2.5039999999999996</v>
      </c>
      <c r="B87" s="198" t="s">
        <v>363</v>
      </c>
      <c r="C87" s="199" t="s">
        <v>209</v>
      </c>
      <c r="D87" s="203">
        <v>24</v>
      </c>
      <c r="F87" s="203">
        <f t="shared" si="1"/>
        <v>0</v>
      </c>
    </row>
    <row r="88" spans="1:6" x14ac:dyDescent="0.3">
      <c r="A88" s="197">
        <v>2.5049999999999994</v>
      </c>
      <c r="B88" s="198" t="s">
        <v>364</v>
      </c>
      <c r="C88" s="199" t="s">
        <v>209</v>
      </c>
      <c r="D88" s="203">
        <v>24</v>
      </c>
      <c r="F88" s="203">
        <f t="shared" si="1"/>
        <v>0</v>
      </c>
    </row>
    <row r="89" spans="1:6" x14ac:dyDescent="0.3">
      <c r="A89" s="197">
        <v>2.5059999999999993</v>
      </c>
      <c r="B89" s="198" t="s">
        <v>365</v>
      </c>
      <c r="C89" s="199" t="s">
        <v>209</v>
      </c>
      <c r="D89" s="203">
        <v>8</v>
      </c>
      <c r="F89" s="203">
        <f t="shared" si="1"/>
        <v>0</v>
      </c>
    </row>
    <row r="90" spans="1:6" ht="20.399999999999999" x14ac:dyDescent="0.3">
      <c r="A90" s="197">
        <v>2.5069999999999992</v>
      </c>
      <c r="B90" s="198" t="s">
        <v>366</v>
      </c>
      <c r="C90" s="199" t="s">
        <v>209</v>
      </c>
      <c r="D90" s="203">
        <v>8</v>
      </c>
      <c r="F90" s="203">
        <f t="shared" si="1"/>
        <v>0</v>
      </c>
    </row>
    <row r="91" spans="1:6" ht="20.399999999999999" x14ac:dyDescent="0.3">
      <c r="A91" s="197">
        <v>2.5079999999999991</v>
      </c>
      <c r="B91" s="198" t="s">
        <v>367</v>
      </c>
      <c r="C91" s="199" t="s">
        <v>209</v>
      </c>
      <c r="D91" s="203">
        <v>2</v>
      </c>
      <c r="F91" s="203">
        <f t="shared" si="1"/>
        <v>0</v>
      </c>
    </row>
    <row r="92" spans="1:6" ht="20.399999999999999" x14ac:dyDescent="0.3">
      <c r="A92" s="197">
        <v>2.508999999999999</v>
      </c>
      <c r="B92" s="198" t="s">
        <v>368</v>
      </c>
      <c r="C92" s="199" t="s">
        <v>219</v>
      </c>
      <c r="D92" s="203">
        <v>1</v>
      </c>
      <c r="F92" s="203">
        <f t="shared" si="1"/>
        <v>0</v>
      </c>
    </row>
    <row r="93" spans="1:6" x14ac:dyDescent="0.3">
      <c r="A93" s="197">
        <v>2.5099999999999989</v>
      </c>
      <c r="B93" s="198" t="s">
        <v>369</v>
      </c>
      <c r="C93" s="199" t="s">
        <v>209</v>
      </c>
      <c r="D93" s="203">
        <v>1</v>
      </c>
      <c r="F93" s="203">
        <f t="shared" si="1"/>
        <v>0</v>
      </c>
    </row>
    <row r="94" spans="1:6" ht="40.799999999999997" x14ac:dyDescent="0.3">
      <c r="A94" s="197">
        <v>2.5109999999999988</v>
      </c>
      <c r="B94" s="198" t="s">
        <v>370</v>
      </c>
      <c r="C94" s="199" t="s">
        <v>219</v>
      </c>
      <c r="D94" s="203">
        <v>1</v>
      </c>
      <c r="F94" s="203">
        <f t="shared" si="1"/>
        <v>0</v>
      </c>
    </row>
    <row r="96" spans="1:6" x14ac:dyDescent="0.3">
      <c r="B96" s="198" t="s">
        <v>371</v>
      </c>
      <c r="F96" s="203">
        <f>SUM(F84:F95)</f>
        <v>0</v>
      </c>
    </row>
    <row r="99" spans="1:6" x14ac:dyDescent="0.3">
      <c r="A99" s="197">
        <v>2.6</v>
      </c>
      <c r="B99" s="198" t="s">
        <v>372</v>
      </c>
    </row>
    <row r="100" spans="1:6" ht="30.6" x14ac:dyDescent="0.3">
      <c r="A100" s="197">
        <v>2.601</v>
      </c>
      <c r="B100" s="198" t="s">
        <v>373</v>
      </c>
      <c r="C100" s="199" t="s">
        <v>209</v>
      </c>
      <c r="D100" s="203">
        <v>1</v>
      </c>
      <c r="F100" s="203">
        <f t="shared" si="1"/>
        <v>0</v>
      </c>
    </row>
    <row r="101" spans="1:6" ht="20.399999999999999" x14ac:dyDescent="0.3">
      <c r="A101" s="197">
        <v>2.6019999999999999</v>
      </c>
      <c r="B101" s="198" t="s">
        <v>374</v>
      </c>
      <c r="C101" s="199" t="s">
        <v>209</v>
      </c>
      <c r="D101" s="203">
        <v>1</v>
      </c>
      <c r="F101" s="203">
        <f t="shared" si="1"/>
        <v>0</v>
      </c>
    </row>
    <row r="102" spans="1:6" ht="20.399999999999999" x14ac:dyDescent="0.3">
      <c r="A102" s="197">
        <v>2.6029999999999998</v>
      </c>
      <c r="B102" s="198" t="s">
        <v>375</v>
      </c>
      <c r="C102" s="199" t="s">
        <v>209</v>
      </c>
      <c r="D102" s="203">
        <v>4</v>
      </c>
      <c r="F102" s="203">
        <f t="shared" si="1"/>
        <v>0</v>
      </c>
    </row>
    <row r="103" spans="1:6" ht="61.2" x14ac:dyDescent="0.3">
      <c r="A103" s="197">
        <v>2.6039999999999996</v>
      </c>
      <c r="B103" s="198" t="s">
        <v>352</v>
      </c>
      <c r="C103" s="199" t="s">
        <v>209</v>
      </c>
      <c r="D103" s="203">
        <v>1</v>
      </c>
      <c r="F103" s="203">
        <f t="shared" si="1"/>
        <v>0</v>
      </c>
    </row>
    <row r="104" spans="1:6" ht="20.399999999999999" x14ac:dyDescent="0.3">
      <c r="A104" s="197">
        <v>2.6049999999999995</v>
      </c>
      <c r="B104" s="198" t="s">
        <v>376</v>
      </c>
      <c r="C104" s="199" t="s">
        <v>209</v>
      </c>
      <c r="D104" s="203">
        <v>1</v>
      </c>
      <c r="F104" s="203">
        <f t="shared" si="1"/>
        <v>0</v>
      </c>
    </row>
    <row r="105" spans="1:6" x14ac:dyDescent="0.3">
      <c r="A105" s="197">
        <v>2.6059999999999994</v>
      </c>
      <c r="B105" s="198" t="s">
        <v>354</v>
      </c>
      <c r="C105" s="199" t="s">
        <v>209</v>
      </c>
      <c r="D105" s="203">
        <v>1</v>
      </c>
      <c r="F105" s="203">
        <f t="shared" si="1"/>
        <v>0</v>
      </c>
    </row>
    <row r="106" spans="1:6" ht="40.799999999999997" x14ac:dyDescent="0.3">
      <c r="A106" s="197">
        <v>2.6069999999999993</v>
      </c>
      <c r="B106" s="198" t="s">
        <v>377</v>
      </c>
      <c r="C106" s="199" t="s">
        <v>219</v>
      </c>
      <c r="D106" s="203">
        <v>1</v>
      </c>
      <c r="F106" s="203">
        <f t="shared" si="1"/>
        <v>0</v>
      </c>
    </row>
    <row r="107" spans="1:6" ht="20.399999999999999" x14ac:dyDescent="0.3">
      <c r="A107" s="197">
        <v>2.6079999999999992</v>
      </c>
      <c r="B107" s="198" t="s">
        <v>378</v>
      </c>
      <c r="C107" s="199" t="s">
        <v>209</v>
      </c>
      <c r="D107" s="203">
        <v>2</v>
      </c>
      <c r="F107" s="203">
        <f t="shared" si="1"/>
        <v>0</v>
      </c>
    </row>
    <row r="109" spans="1:6" x14ac:dyDescent="0.3">
      <c r="B109" s="198" t="s">
        <v>379</v>
      </c>
      <c r="F109" s="203">
        <f>SUM(F100:F108)</f>
        <v>0</v>
      </c>
    </row>
    <row r="112" spans="1:6" x14ac:dyDescent="0.3">
      <c r="A112" s="197">
        <v>2.7</v>
      </c>
      <c r="B112" s="198" t="s">
        <v>380</v>
      </c>
    </row>
    <row r="113" spans="1:6" x14ac:dyDescent="0.3">
      <c r="A113" s="197">
        <v>2.7010000000000001</v>
      </c>
      <c r="B113" s="198" t="s">
        <v>381</v>
      </c>
      <c r="C113" s="199" t="s">
        <v>209</v>
      </c>
      <c r="D113" s="203">
        <v>8</v>
      </c>
      <c r="F113" s="203">
        <f t="shared" si="1"/>
        <v>0</v>
      </c>
    </row>
    <row r="114" spans="1:6" ht="20.399999999999999" x14ac:dyDescent="0.3">
      <c r="A114" s="197">
        <v>2.702</v>
      </c>
      <c r="B114" s="198" t="s">
        <v>382</v>
      </c>
      <c r="C114" s="199" t="s">
        <v>209</v>
      </c>
      <c r="D114" s="203">
        <v>8</v>
      </c>
      <c r="F114" s="203">
        <f t="shared" si="1"/>
        <v>0</v>
      </c>
    </row>
    <row r="115" spans="1:6" x14ac:dyDescent="0.3">
      <c r="A115" s="197">
        <v>2.7029999999999998</v>
      </c>
      <c r="B115" s="198" t="s">
        <v>548</v>
      </c>
      <c r="C115" s="199" t="s">
        <v>34</v>
      </c>
      <c r="D115" s="203">
        <v>64</v>
      </c>
      <c r="F115" s="203">
        <f t="shared" si="1"/>
        <v>0</v>
      </c>
    </row>
    <row r="116" spans="1:6" ht="20.399999999999999" x14ac:dyDescent="0.3">
      <c r="A116" s="197">
        <v>2.7039999999999997</v>
      </c>
      <c r="B116" s="198" t="s">
        <v>383</v>
      </c>
      <c r="C116" s="199" t="s">
        <v>209</v>
      </c>
      <c r="D116" s="203">
        <v>48</v>
      </c>
      <c r="F116" s="203">
        <f t="shared" si="1"/>
        <v>0</v>
      </c>
    </row>
    <row r="117" spans="1:6" ht="20.399999999999999" x14ac:dyDescent="0.3">
      <c r="A117" s="197">
        <v>2.7049999999999996</v>
      </c>
      <c r="B117" s="198" t="s">
        <v>384</v>
      </c>
      <c r="C117" s="199" t="s">
        <v>209</v>
      </c>
      <c r="D117" s="203">
        <v>16</v>
      </c>
      <c r="F117" s="203">
        <f t="shared" si="1"/>
        <v>0</v>
      </c>
    </row>
    <row r="118" spans="1:6" ht="61.2" x14ac:dyDescent="0.3">
      <c r="A118" s="197">
        <v>2.7059999999999995</v>
      </c>
      <c r="B118" s="198" t="s">
        <v>385</v>
      </c>
      <c r="C118" s="199" t="s">
        <v>209</v>
      </c>
      <c r="D118" s="203">
        <v>8</v>
      </c>
      <c r="F118" s="203">
        <f t="shared" si="1"/>
        <v>0</v>
      </c>
    </row>
    <row r="119" spans="1:6" x14ac:dyDescent="0.3">
      <c r="A119" s="197">
        <v>2.7069999999999994</v>
      </c>
      <c r="B119" s="198" t="s">
        <v>386</v>
      </c>
      <c r="C119" s="199" t="s">
        <v>209</v>
      </c>
      <c r="D119" s="203">
        <v>8</v>
      </c>
      <c r="F119" s="203">
        <f t="shared" si="1"/>
        <v>0</v>
      </c>
    </row>
    <row r="120" spans="1:6" ht="20.399999999999999" x14ac:dyDescent="0.3">
      <c r="A120" s="197">
        <v>2.7079999999999993</v>
      </c>
      <c r="B120" s="198" t="s">
        <v>387</v>
      </c>
      <c r="C120" s="199" t="s">
        <v>209</v>
      </c>
      <c r="D120" s="203">
        <v>64</v>
      </c>
      <c r="F120" s="203">
        <f t="shared" si="1"/>
        <v>0</v>
      </c>
    </row>
    <row r="121" spans="1:6" ht="20.399999999999999" x14ac:dyDescent="0.3">
      <c r="A121" s="197">
        <v>2.7089999999999992</v>
      </c>
      <c r="B121" s="198" t="s">
        <v>388</v>
      </c>
      <c r="C121" s="199" t="s">
        <v>209</v>
      </c>
      <c r="D121" s="203">
        <v>64</v>
      </c>
      <c r="F121" s="203">
        <f t="shared" si="1"/>
        <v>0</v>
      </c>
    </row>
    <row r="122" spans="1:6" x14ac:dyDescent="0.3">
      <c r="A122" s="197">
        <v>2.7099999999999991</v>
      </c>
      <c r="B122" s="198" t="s">
        <v>389</v>
      </c>
      <c r="C122" s="199" t="s">
        <v>209</v>
      </c>
      <c r="D122" s="203">
        <v>16</v>
      </c>
      <c r="F122" s="203">
        <f t="shared" si="1"/>
        <v>0</v>
      </c>
    </row>
    <row r="123" spans="1:6" ht="40.799999999999997" x14ac:dyDescent="0.3">
      <c r="A123" s="197">
        <v>2.710999999999999</v>
      </c>
      <c r="B123" s="198" t="s">
        <v>390</v>
      </c>
      <c r="C123" s="199" t="s">
        <v>219</v>
      </c>
      <c r="D123" s="203">
        <v>1</v>
      </c>
      <c r="F123" s="203">
        <f t="shared" si="1"/>
        <v>0</v>
      </c>
    </row>
    <row r="125" spans="1:6" x14ac:dyDescent="0.3">
      <c r="B125" s="198" t="s">
        <v>391</v>
      </c>
      <c r="F125" s="203">
        <f>SUM(F113:F124)</f>
        <v>0</v>
      </c>
    </row>
    <row r="128" spans="1:6" x14ac:dyDescent="0.3">
      <c r="A128" s="197">
        <v>2.8</v>
      </c>
      <c r="B128" s="198" t="s">
        <v>392</v>
      </c>
    </row>
    <row r="129" spans="1:6" ht="51" x14ac:dyDescent="0.3">
      <c r="A129" s="197">
        <v>2.8009999999999997</v>
      </c>
      <c r="B129" s="198" t="s">
        <v>393</v>
      </c>
      <c r="C129" s="199" t="s">
        <v>219</v>
      </c>
      <c r="D129" s="203">
        <v>1</v>
      </c>
      <c r="F129" s="203">
        <f t="shared" si="1"/>
        <v>0</v>
      </c>
    </row>
    <row r="130" spans="1:6" x14ac:dyDescent="0.3">
      <c r="A130" s="197">
        <v>2.8019999999999996</v>
      </c>
      <c r="B130" s="198" t="s">
        <v>394</v>
      </c>
      <c r="C130" s="199" t="s">
        <v>219</v>
      </c>
      <c r="D130" s="203">
        <v>1</v>
      </c>
      <c r="F130" s="203">
        <f t="shared" si="1"/>
        <v>0</v>
      </c>
    </row>
    <row r="131" spans="1:6" ht="30.6" x14ac:dyDescent="0.3">
      <c r="A131" s="197">
        <v>2.8029999999999995</v>
      </c>
      <c r="B131" s="198" t="s">
        <v>395</v>
      </c>
      <c r="C131" s="199" t="s">
        <v>219</v>
      </c>
      <c r="D131" s="203">
        <v>2</v>
      </c>
      <c r="F131" s="203">
        <f t="shared" si="1"/>
        <v>0</v>
      </c>
    </row>
    <row r="132" spans="1:6" ht="30.6" x14ac:dyDescent="0.3">
      <c r="A132" s="197">
        <v>2.8039999999999994</v>
      </c>
      <c r="B132" s="198" t="s">
        <v>396</v>
      </c>
      <c r="C132" s="199" t="s">
        <v>219</v>
      </c>
      <c r="D132" s="203">
        <v>1</v>
      </c>
      <c r="F132" s="203">
        <f t="shared" si="1"/>
        <v>0</v>
      </c>
    </row>
    <row r="133" spans="1:6" ht="20.399999999999999" x14ac:dyDescent="0.3">
      <c r="A133" s="197">
        <v>2.8049999999999993</v>
      </c>
      <c r="B133" s="198" t="s">
        <v>397</v>
      </c>
      <c r="C133" s="199" t="s">
        <v>219</v>
      </c>
      <c r="D133" s="203">
        <v>1</v>
      </c>
      <c r="F133" s="203">
        <f t="shared" si="1"/>
        <v>0</v>
      </c>
    </row>
    <row r="135" spans="1:6" x14ac:dyDescent="0.3">
      <c r="B135" s="198" t="s">
        <v>398</v>
      </c>
      <c r="F135" s="203">
        <f>SUM(F129:F134)</f>
        <v>0</v>
      </c>
    </row>
    <row r="138" spans="1:6" x14ac:dyDescent="0.3">
      <c r="A138" s="197">
        <v>2.9</v>
      </c>
      <c r="B138" s="198" t="s">
        <v>399</v>
      </c>
    </row>
    <row r="139" spans="1:6" x14ac:dyDescent="0.3">
      <c r="A139" s="197">
        <v>2.9009999999999998</v>
      </c>
      <c r="B139" s="198" t="s">
        <v>400</v>
      </c>
      <c r="C139" s="199" t="s">
        <v>209</v>
      </c>
      <c r="D139" s="203">
        <v>16</v>
      </c>
      <c r="F139" s="203">
        <f>E139*D139</f>
        <v>0</v>
      </c>
    </row>
    <row r="140" spans="1:6" ht="30.6" x14ac:dyDescent="0.3">
      <c r="A140" s="197">
        <v>2.9019999999999997</v>
      </c>
      <c r="B140" s="198" t="s">
        <v>401</v>
      </c>
      <c r="C140" s="199" t="s">
        <v>209</v>
      </c>
      <c r="D140" s="203">
        <v>12</v>
      </c>
      <c r="F140" s="203">
        <f t="shared" si="1"/>
        <v>0</v>
      </c>
    </row>
    <row r="141" spans="1:6" ht="30.6" x14ac:dyDescent="0.3">
      <c r="A141" s="197">
        <v>2.9029999999999996</v>
      </c>
      <c r="B141" s="198" t="s">
        <v>402</v>
      </c>
      <c r="C141" s="199" t="s">
        <v>209</v>
      </c>
      <c r="D141" s="203">
        <v>1</v>
      </c>
      <c r="F141" s="203">
        <f t="shared" si="1"/>
        <v>0</v>
      </c>
    </row>
    <row r="142" spans="1:6" x14ac:dyDescent="0.3">
      <c r="A142" s="197">
        <v>2.9039999999999995</v>
      </c>
      <c r="B142" s="198" t="s">
        <v>403</v>
      </c>
      <c r="C142" s="199" t="s">
        <v>209</v>
      </c>
      <c r="D142" s="203">
        <v>12</v>
      </c>
      <c r="F142" s="203">
        <f t="shared" si="1"/>
        <v>0</v>
      </c>
    </row>
    <row r="143" spans="1:6" ht="40.799999999999997" x14ac:dyDescent="0.3">
      <c r="A143" s="197">
        <v>2.9049999999999994</v>
      </c>
      <c r="B143" s="198" t="s">
        <v>404</v>
      </c>
      <c r="C143" s="199" t="s">
        <v>219</v>
      </c>
      <c r="D143" s="203">
        <v>1</v>
      </c>
      <c r="F143" s="203">
        <f t="shared" si="1"/>
        <v>0</v>
      </c>
    </row>
    <row r="145" spans="1:6" x14ac:dyDescent="0.3">
      <c r="B145" s="198" t="s">
        <v>405</v>
      </c>
      <c r="F145" s="203">
        <f>SUM(F139:F144)</f>
        <v>0</v>
      </c>
    </row>
    <row r="149" spans="1:6" x14ac:dyDescent="0.3">
      <c r="A149" s="197">
        <v>2.1</v>
      </c>
      <c r="B149" s="198" t="s">
        <v>406</v>
      </c>
    </row>
    <row r="150" spans="1:6" ht="20.399999999999999" x14ac:dyDescent="0.3">
      <c r="A150" s="197">
        <v>2.101</v>
      </c>
      <c r="B150" s="198" t="s">
        <v>407</v>
      </c>
      <c r="C150" s="199" t="s">
        <v>209</v>
      </c>
      <c r="D150" s="203">
        <v>4</v>
      </c>
      <c r="F150" s="203">
        <f t="shared" si="1"/>
        <v>0</v>
      </c>
    </row>
    <row r="151" spans="1:6" ht="20.399999999999999" x14ac:dyDescent="0.3">
      <c r="A151" s="197">
        <v>2.1019999999999999</v>
      </c>
      <c r="B151" s="198" t="s">
        <v>408</v>
      </c>
      <c r="C151" s="199" t="s">
        <v>209</v>
      </c>
      <c r="D151" s="203">
        <v>4</v>
      </c>
      <c r="F151" s="203">
        <f t="shared" si="1"/>
        <v>0</v>
      </c>
    </row>
    <row r="152" spans="1:6" x14ac:dyDescent="0.3">
      <c r="A152" s="197">
        <v>2.1029999999999998</v>
      </c>
      <c r="B152" s="198" t="s">
        <v>409</v>
      </c>
      <c r="C152" s="199" t="s">
        <v>209</v>
      </c>
      <c r="D152" s="203">
        <v>1</v>
      </c>
      <c r="F152" s="203">
        <f t="shared" si="1"/>
        <v>0</v>
      </c>
    </row>
    <row r="153" spans="1:6" ht="20.399999999999999" x14ac:dyDescent="0.3">
      <c r="A153" s="197">
        <v>2.1039999999999996</v>
      </c>
      <c r="B153" s="198" t="s">
        <v>410</v>
      </c>
      <c r="C153" s="199" t="s">
        <v>209</v>
      </c>
      <c r="D153" s="203">
        <v>1</v>
      </c>
      <c r="F153" s="203">
        <f>E153*D153</f>
        <v>0</v>
      </c>
    </row>
    <row r="154" spans="1:6" ht="20.399999999999999" x14ac:dyDescent="0.3">
      <c r="A154" s="197">
        <v>2.1049999999999995</v>
      </c>
      <c r="B154" s="198" t="s">
        <v>411</v>
      </c>
      <c r="C154" s="199" t="s">
        <v>209</v>
      </c>
      <c r="D154" s="203">
        <v>1</v>
      </c>
      <c r="F154" s="203">
        <f>E154*D154</f>
        <v>0</v>
      </c>
    </row>
    <row r="155" spans="1:6" ht="20.399999999999999" x14ac:dyDescent="0.3">
      <c r="A155" s="197">
        <v>2.1059999999999994</v>
      </c>
      <c r="B155" s="198" t="s">
        <v>412</v>
      </c>
      <c r="C155" s="199" t="s">
        <v>209</v>
      </c>
      <c r="D155" s="203">
        <v>2</v>
      </c>
      <c r="F155" s="203">
        <f>E155*D155</f>
        <v>0</v>
      </c>
    </row>
    <row r="156" spans="1:6" x14ac:dyDescent="0.3">
      <c r="A156" s="197">
        <v>2.1069999999999993</v>
      </c>
      <c r="B156" s="198" t="s">
        <v>413</v>
      </c>
      <c r="C156" s="199" t="s">
        <v>209</v>
      </c>
      <c r="D156" s="203">
        <v>2</v>
      </c>
      <c r="F156" s="203">
        <f>E156*D156</f>
        <v>0</v>
      </c>
    </row>
    <row r="157" spans="1:6" ht="61.2" x14ac:dyDescent="0.3">
      <c r="A157" s="197">
        <v>2.1079999999999992</v>
      </c>
      <c r="B157" s="198" t="s">
        <v>352</v>
      </c>
      <c r="C157" s="199" t="s">
        <v>209</v>
      </c>
      <c r="D157" s="203">
        <v>1</v>
      </c>
      <c r="F157" s="203">
        <f t="shared" ref="F157:F158" si="2">E157*D157</f>
        <v>0</v>
      </c>
    </row>
    <row r="158" spans="1:6" ht="40.799999999999997" x14ac:dyDescent="0.3">
      <c r="A158" s="197">
        <v>2.1089999999999991</v>
      </c>
      <c r="B158" s="198" t="s">
        <v>414</v>
      </c>
      <c r="C158" s="199" t="s">
        <v>219</v>
      </c>
      <c r="D158" s="203">
        <v>1</v>
      </c>
      <c r="F158" s="203">
        <f t="shared" si="2"/>
        <v>0</v>
      </c>
    </row>
    <row r="159" spans="1:6" x14ac:dyDescent="0.3">
      <c r="B159" s="198" t="s">
        <v>415</v>
      </c>
      <c r="F159" s="203">
        <f>SUM(F150:F158)</f>
        <v>0</v>
      </c>
    </row>
    <row r="161" spans="1:6" x14ac:dyDescent="0.3">
      <c r="B161" s="198" t="s">
        <v>293</v>
      </c>
    </row>
    <row r="162" spans="1:6" x14ac:dyDescent="0.3">
      <c r="A162" s="197">
        <v>2.1</v>
      </c>
      <c r="B162" s="198" t="str">
        <f>B23</f>
        <v>Inlet Screens Subtotal</v>
      </c>
      <c r="F162" s="203">
        <f>F23</f>
        <v>0</v>
      </c>
    </row>
    <row r="163" spans="1:6" x14ac:dyDescent="0.3">
      <c r="A163" s="197">
        <v>2.2000000000000002</v>
      </c>
      <c r="B163" s="198" t="str">
        <f>B48</f>
        <v>Degritter Chambers Subtotal</v>
      </c>
      <c r="F163" s="203">
        <f>F48</f>
        <v>0</v>
      </c>
    </row>
    <row r="164" spans="1:6" x14ac:dyDescent="0.3">
      <c r="A164" s="197">
        <v>2.2999999999999998</v>
      </c>
      <c r="B164" s="198" t="str">
        <f>B66</f>
        <v>Primary Settling Tanks Subtotal</v>
      </c>
      <c r="F164" s="203">
        <f>F66</f>
        <v>0</v>
      </c>
    </row>
    <row r="165" spans="1:6" x14ac:dyDescent="0.3">
      <c r="A165" s="197">
        <v>2.4</v>
      </c>
      <c r="B165" s="198" t="str">
        <f>B80</f>
        <v>Primary Sludge Pumpstation Subtotal</v>
      </c>
      <c r="F165" s="203">
        <f>F80</f>
        <v>0</v>
      </c>
    </row>
    <row r="166" spans="1:6" x14ac:dyDescent="0.3">
      <c r="A166" s="197">
        <v>2.5</v>
      </c>
      <c r="B166" s="198" t="str">
        <f>B96</f>
        <v>Anaerobic Digester Plant Subtotal</v>
      </c>
      <c r="F166" s="203">
        <f>F96</f>
        <v>0</v>
      </c>
    </row>
    <row r="167" spans="1:6" x14ac:dyDescent="0.3">
      <c r="A167" s="197">
        <v>2.6</v>
      </c>
      <c r="B167" s="198" t="str">
        <f>B109</f>
        <v>Digested Sludge Pumpstation</v>
      </c>
      <c r="F167" s="203">
        <f>F109</f>
        <v>0</v>
      </c>
    </row>
    <row r="168" spans="1:6" x14ac:dyDescent="0.3">
      <c r="A168" s="197">
        <v>2.7</v>
      </c>
      <c r="B168" s="198" t="str">
        <f>B125</f>
        <v>Trickling Biofilters Subtotal</v>
      </c>
      <c r="F168" s="203">
        <f>F125</f>
        <v>0</v>
      </c>
    </row>
    <row r="169" spans="1:6" x14ac:dyDescent="0.3">
      <c r="A169" s="197">
        <v>2.8</v>
      </c>
      <c r="B169" s="198" t="str">
        <f>B135</f>
        <v>Subtotal Ferri Dosing Plant</v>
      </c>
      <c r="F169" s="203">
        <f>F135</f>
        <v>0</v>
      </c>
    </row>
    <row r="170" spans="1:6" x14ac:dyDescent="0.3">
      <c r="A170" s="197">
        <v>2.9</v>
      </c>
      <c r="B170" s="198" t="str">
        <f>B145</f>
        <v>Humus Tanks Subtotal</v>
      </c>
      <c r="F170" s="203">
        <f>F145</f>
        <v>0</v>
      </c>
    </row>
    <row r="171" spans="1:6" x14ac:dyDescent="0.3">
      <c r="A171" s="197">
        <v>2.1</v>
      </c>
      <c r="B171" s="198" t="str">
        <f>B159</f>
        <v>Subtotal Effluent Pumpstation</v>
      </c>
      <c r="F171" s="203">
        <f>F159</f>
        <v>0</v>
      </c>
    </row>
    <row r="172" spans="1:6" x14ac:dyDescent="0.3">
      <c r="B172" s="198" t="s">
        <v>416</v>
      </c>
      <c r="F172" s="203">
        <f>SUM(F162:F171)</f>
        <v>0</v>
      </c>
    </row>
  </sheetData>
  <mergeCells count="4">
    <mergeCell ref="A1:F1"/>
    <mergeCell ref="A2:F2"/>
    <mergeCell ref="A3:F3"/>
    <mergeCell ref="A4:F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3748B-E438-45AF-927E-FEA130262BCF}">
  <dimension ref="A1:C66"/>
  <sheetViews>
    <sheetView showZeros="0" tabSelected="1" view="pageLayout" topLeftCell="A51" zoomScaleNormal="100" zoomScaleSheetLayoutView="86" workbookViewId="0">
      <selection activeCell="F4" sqref="F4"/>
    </sheetView>
  </sheetViews>
  <sheetFormatPr defaultRowHeight="15" x14ac:dyDescent="0.25"/>
  <cols>
    <col min="1" max="1" width="15.5546875" style="93" customWidth="1"/>
    <col min="2" max="2" width="69.5546875" style="88" customWidth="1"/>
    <col min="3" max="3" width="29.88671875" style="89" customWidth="1"/>
    <col min="4" max="4" width="14" style="37" bestFit="1" customWidth="1"/>
    <col min="5" max="256" width="8.88671875" style="37"/>
    <col min="257" max="257" width="15.5546875" style="37" customWidth="1"/>
    <col min="258" max="258" width="69.5546875" style="37" customWidth="1"/>
    <col min="259" max="259" width="29.88671875" style="37" customWidth="1"/>
    <col min="260" max="260" width="14" style="37" bestFit="1" customWidth="1"/>
    <col min="261" max="512" width="8.88671875" style="37"/>
    <col min="513" max="513" width="15.5546875" style="37" customWidth="1"/>
    <col min="514" max="514" width="69.5546875" style="37" customWidth="1"/>
    <col min="515" max="515" width="29.88671875" style="37" customWidth="1"/>
    <col min="516" max="516" width="14" style="37" bestFit="1" customWidth="1"/>
    <col min="517" max="768" width="8.88671875" style="37"/>
    <col min="769" max="769" width="15.5546875" style="37" customWidth="1"/>
    <col min="770" max="770" width="69.5546875" style="37" customWidth="1"/>
    <col min="771" max="771" width="29.88671875" style="37" customWidth="1"/>
    <col min="772" max="772" width="14" style="37" bestFit="1" customWidth="1"/>
    <col min="773" max="1024" width="8.88671875" style="37"/>
    <col min="1025" max="1025" width="15.5546875" style="37" customWidth="1"/>
    <col min="1026" max="1026" width="69.5546875" style="37" customWidth="1"/>
    <col min="1027" max="1027" width="29.88671875" style="37" customWidth="1"/>
    <col min="1028" max="1028" width="14" style="37" bestFit="1" customWidth="1"/>
    <col min="1029" max="1280" width="8.88671875" style="37"/>
    <col min="1281" max="1281" width="15.5546875" style="37" customWidth="1"/>
    <col min="1282" max="1282" width="69.5546875" style="37" customWidth="1"/>
    <col min="1283" max="1283" width="29.88671875" style="37" customWidth="1"/>
    <col min="1284" max="1284" width="14" style="37" bestFit="1" customWidth="1"/>
    <col min="1285" max="1536" width="8.88671875" style="37"/>
    <col min="1537" max="1537" width="15.5546875" style="37" customWidth="1"/>
    <col min="1538" max="1538" width="69.5546875" style="37" customWidth="1"/>
    <col min="1539" max="1539" width="29.88671875" style="37" customWidth="1"/>
    <col min="1540" max="1540" width="14" style="37" bestFit="1" customWidth="1"/>
    <col min="1541" max="1792" width="8.88671875" style="37"/>
    <col min="1793" max="1793" width="15.5546875" style="37" customWidth="1"/>
    <col min="1794" max="1794" width="69.5546875" style="37" customWidth="1"/>
    <col min="1795" max="1795" width="29.88671875" style="37" customWidth="1"/>
    <col min="1796" max="1796" width="14" style="37" bestFit="1" customWidth="1"/>
    <col min="1797" max="2048" width="8.88671875" style="37"/>
    <col min="2049" max="2049" width="15.5546875" style="37" customWidth="1"/>
    <col min="2050" max="2050" width="69.5546875" style="37" customWidth="1"/>
    <col min="2051" max="2051" width="29.88671875" style="37" customWidth="1"/>
    <col min="2052" max="2052" width="14" style="37" bestFit="1" customWidth="1"/>
    <col min="2053" max="2304" width="8.88671875" style="37"/>
    <col min="2305" max="2305" width="15.5546875" style="37" customWidth="1"/>
    <col min="2306" max="2306" width="69.5546875" style="37" customWidth="1"/>
    <col min="2307" max="2307" width="29.88671875" style="37" customWidth="1"/>
    <col min="2308" max="2308" width="14" style="37" bestFit="1" customWidth="1"/>
    <col min="2309" max="2560" width="8.88671875" style="37"/>
    <col min="2561" max="2561" width="15.5546875" style="37" customWidth="1"/>
    <col min="2562" max="2562" width="69.5546875" style="37" customWidth="1"/>
    <col min="2563" max="2563" width="29.88671875" style="37" customWidth="1"/>
    <col min="2564" max="2564" width="14" style="37" bestFit="1" customWidth="1"/>
    <col min="2565" max="2816" width="8.88671875" style="37"/>
    <col min="2817" max="2817" width="15.5546875" style="37" customWidth="1"/>
    <col min="2818" max="2818" width="69.5546875" style="37" customWidth="1"/>
    <col min="2819" max="2819" width="29.88671875" style="37" customWidth="1"/>
    <col min="2820" max="2820" width="14" style="37" bestFit="1" customWidth="1"/>
    <col min="2821" max="3072" width="8.88671875" style="37"/>
    <col min="3073" max="3073" width="15.5546875" style="37" customWidth="1"/>
    <col min="3074" max="3074" width="69.5546875" style="37" customWidth="1"/>
    <col min="3075" max="3075" width="29.88671875" style="37" customWidth="1"/>
    <col min="3076" max="3076" width="14" style="37" bestFit="1" customWidth="1"/>
    <col min="3077" max="3328" width="8.88671875" style="37"/>
    <col min="3329" max="3329" width="15.5546875" style="37" customWidth="1"/>
    <col min="3330" max="3330" width="69.5546875" style="37" customWidth="1"/>
    <col min="3331" max="3331" width="29.88671875" style="37" customWidth="1"/>
    <col min="3332" max="3332" width="14" style="37" bestFit="1" customWidth="1"/>
    <col min="3333" max="3584" width="8.88671875" style="37"/>
    <col min="3585" max="3585" width="15.5546875" style="37" customWidth="1"/>
    <col min="3586" max="3586" width="69.5546875" style="37" customWidth="1"/>
    <col min="3587" max="3587" width="29.88671875" style="37" customWidth="1"/>
    <col min="3588" max="3588" width="14" style="37" bestFit="1" customWidth="1"/>
    <col min="3589" max="3840" width="8.88671875" style="37"/>
    <col min="3841" max="3841" width="15.5546875" style="37" customWidth="1"/>
    <col min="3842" max="3842" width="69.5546875" style="37" customWidth="1"/>
    <col min="3843" max="3843" width="29.88671875" style="37" customWidth="1"/>
    <col min="3844" max="3844" width="14" style="37" bestFit="1" customWidth="1"/>
    <col min="3845" max="4096" width="8.88671875" style="37"/>
    <col min="4097" max="4097" width="15.5546875" style="37" customWidth="1"/>
    <col min="4098" max="4098" width="69.5546875" style="37" customWidth="1"/>
    <col min="4099" max="4099" width="29.88671875" style="37" customWidth="1"/>
    <col min="4100" max="4100" width="14" style="37" bestFit="1" customWidth="1"/>
    <col min="4101" max="4352" width="8.88671875" style="37"/>
    <col min="4353" max="4353" width="15.5546875" style="37" customWidth="1"/>
    <col min="4354" max="4354" width="69.5546875" style="37" customWidth="1"/>
    <col min="4355" max="4355" width="29.88671875" style="37" customWidth="1"/>
    <col min="4356" max="4356" width="14" style="37" bestFit="1" customWidth="1"/>
    <col min="4357" max="4608" width="8.88671875" style="37"/>
    <col min="4609" max="4609" width="15.5546875" style="37" customWidth="1"/>
    <col min="4610" max="4610" width="69.5546875" style="37" customWidth="1"/>
    <col min="4611" max="4611" width="29.88671875" style="37" customWidth="1"/>
    <col min="4612" max="4612" width="14" style="37" bestFit="1" customWidth="1"/>
    <col min="4613" max="4864" width="8.88671875" style="37"/>
    <col min="4865" max="4865" width="15.5546875" style="37" customWidth="1"/>
    <col min="4866" max="4866" width="69.5546875" style="37" customWidth="1"/>
    <col min="4867" max="4867" width="29.88671875" style="37" customWidth="1"/>
    <col min="4868" max="4868" width="14" style="37" bestFit="1" customWidth="1"/>
    <col min="4869" max="5120" width="8.88671875" style="37"/>
    <col min="5121" max="5121" width="15.5546875" style="37" customWidth="1"/>
    <col min="5122" max="5122" width="69.5546875" style="37" customWidth="1"/>
    <col min="5123" max="5123" width="29.88671875" style="37" customWidth="1"/>
    <col min="5124" max="5124" width="14" style="37" bestFit="1" customWidth="1"/>
    <col min="5125" max="5376" width="8.88671875" style="37"/>
    <col min="5377" max="5377" width="15.5546875" style="37" customWidth="1"/>
    <col min="5378" max="5378" width="69.5546875" style="37" customWidth="1"/>
    <col min="5379" max="5379" width="29.88671875" style="37" customWidth="1"/>
    <col min="5380" max="5380" width="14" style="37" bestFit="1" customWidth="1"/>
    <col min="5381" max="5632" width="8.88671875" style="37"/>
    <col min="5633" max="5633" width="15.5546875" style="37" customWidth="1"/>
    <col min="5634" max="5634" width="69.5546875" style="37" customWidth="1"/>
    <col min="5635" max="5635" width="29.88671875" style="37" customWidth="1"/>
    <col min="5636" max="5636" width="14" style="37" bestFit="1" customWidth="1"/>
    <col min="5637" max="5888" width="8.88671875" style="37"/>
    <col min="5889" max="5889" width="15.5546875" style="37" customWidth="1"/>
    <col min="5890" max="5890" width="69.5546875" style="37" customWidth="1"/>
    <col min="5891" max="5891" width="29.88671875" style="37" customWidth="1"/>
    <col min="5892" max="5892" width="14" style="37" bestFit="1" customWidth="1"/>
    <col min="5893" max="6144" width="8.88671875" style="37"/>
    <col min="6145" max="6145" width="15.5546875" style="37" customWidth="1"/>
    <col min="6146" max="6146" width="69.5546875" style="37" customWidth="1"/>
    <col min="6147" max="6147" width="29.88671875" style="37" customWidth="1"/>
    <col min="6148" max="6148" width="14" style="37" bestFit="1" customWidth="1"/>
    <col min="6149" max="6400" width="8.88671875" style="37"/>
    <col min="6401" max="6401" width="15.5546875" style="37" customWidth="1"/>
    <col min="6402" max="6402" width="69.5546875" style="37" customWidth="1"/>
    <col min="6403" max="6403" width="29.88671875" style="37" customWidth="1"/>
    <col min="6404" max="6404" width="14" style="37" bestFit="1" customWidth="1"/>
    <col min="6405" max="6656" width="8.88671875" style="37"/>
    <col min="6657" max="6657" width="15.5546875" style="37" customWidth="1"/>
    <col min="6658" max="6658" width="69.5546875" style="37" customWidth="1"/>
    <col min="6659" max="6659" width="29.88671875" style="37" customWidth="1"/>
    <col min="6660" max="6660" width="14" style="37" bestFit="1" customWidth="1"/>
    <col min="6661" max="6912" width="8.88671875" style="37"/>
    <col min="6913" max="6913" width="15.5546875" style="37" customWidth="1"/>
    <col min="6914" max="6914" width="69.5546875" style="37" customWidth="1"/>
    <col min="6915" max="6915" width="29.88671875" style="37" customWidth="1"/>
    <col min="6916" max="6916" width="14" style="37" bestFit="1" customWidth="1"/>
    <col min="6917" max="7168" width="8.88671875" style="37"/>
    <col min="7169" max="7169" width="15.5546875" style="37" customWidth="1"/>
    <col min="7170" max="7170" width="69.5546875" style="37" customWidth="1"/>
    <col min="7171" max="7171" width="29.88671875" style="37" customWidth="1"/>
    <col min="7172" max="7172" width="14" style="37" bestFit="1" customWidth="1"/>
    <col min="7173" max="7424" width="8.88671875" style="37"/>
    <col min="7425" max="7425" width="15.5546875" style="37" customWidth="1"/>
    <col min="7426" max="7426" width="69.5546875" style="37" customWidth="1"/>
    <col min="7427" max="7427" width="29.88671875" style="37" customWidth="1"/>
    <col min="7428" max="7428" width="14" style="37" bestFit="1" customWidth="1"/>
    <col min="7429" max="7680" width="8.88671875" style="37"/>
    <col min="7681" max="7681" width="15.5546875" style="37" customWidth="1"/>
    <col min="7682" max="7682" width="69.5546875" style="37" customWidth="1"/>
    <col min="7683" max="7683" width="29.88671875" style="37" customWidth="1"/>
    <col min="7684" max="7684" width="14" style="37" bestFit="1" customWidth="1"/>
    <col min="7685" max="7936" width="8.88671875" style="37"/>
    <col min="7937" max="7937" width="15.5546875" style="37" customWidth="1"/>
    <col min="7938" max="7938" width="69.5546875" style="37" customWidth="1"/>
    <col min="7939" max="7939" width="29.88671875" style="37" customWidth="1"/>
    <col min="7940" max="7940" width="14" style="37" bestFit="1" customWidth="1"/>
    <col min="7941" max="8192" width="8.88671875" style="37"/>
    <col min="8193" max="8193" width="15.5546875" style="37" customWidth="1"/>
    <col min="8194" max="8194" width="69.5546875" style="37" customWidth="1"/>
    <col min="8195" max="8195" width="29.88671875" style="37" customWidth="1"/>
    <col min="8196" max="8196" width="14" style="37" bestFit="1" customWidth="1"/>
    <col min="8197" max="8448" width="8.88671875" style="37"/>
    <col min="8449" max="8449" width="15.5546875" style="37" customWidth="1"/>
    <col min="8450" max="8450" width="69.5546875" style="37" customWidth="1"/>
    <col min="8451" max="8451" width="29.88671875" style="37" customWidth="1"/>
    <col min="8452" max="8452" width="14" style="37" bestFit="1" customWidth="1"/>
    <col min="8453" max="8704" width="8.88671875" style="37"/>
    <col min="8705" max="8705" width="15.5546875" style="37" customWidth="1"/>
    <col min="8706" max="8706" width="69.5546875" style="37" customWidth="1"/>
    <col min="8707" max="8707" width="29.88671875" style="37" customWidth="1"/>
    <col min="8708" max="8708" width="14" style="37" bestFit="1" customWidth="1"/>
    <col min="8709" max="8960" width="8.88671875" style="37"/>
    <col min="8961" max="8961" width="15.5546875" style="37" customWidth="1"/>
    <col min="8962" max="8962" width="69.5546875" style="37" customWidth="1"/>
    <col min="8963" max="8963" width="29.88671875" style="37" customWidth="1"/>
    <col min="8964" max="8964" width="14" style="37" bestFit="1" customWidth="1"/>
    <col min="8965" max="9216" width="8.88671875" style="37"/>
    <col min="9217" max="9217" width="15.5546875" style="37" customWidth="1"/>
    <col min="9218" max="9218" width="69.5546875" style="37" customWidth="1"/>
    <col min="9219" max="9219" width="29.88671875" style="37" customWidth="1"/>
    <col min="9220" max="9220" width="14" style="37" bestFit="1" customWidth="1"/>
    <col min="9221" max="9472" width="8.88671875" style="37"/>
    <col min="9473" max="9473" width="15.5546875" style="37" customWidth="1"/>
    <col min="9474" max="9474" width="69.5546875" style="37" customWidth="1"/>
    <col min="9475" max="9475" width="29.88671875" style="37" customWidth="1"/>
    <col min="9476" max="9476" width="14" style="37" bestFit="1" customWidth="1"/>
    <col min="9477" max="9728" width="8.88671875" style="37"/>
    <col min="9729" max="9729" width="15.5546875" style="37" customWidth="1"/>
    <col min="9730" max="9730" width="69.5546875" style="37" customWidth="1"/>
    <col min="9731" max="9731" width="29.88671875" style="37" customWidth="1"/>
    <col min="9732" max="9732" width="14" style="37" bestFit="1" customWidth="1"/>
    <col min="9733" max="9984" width="8.88671875" style="37"/>
    <col min="9985" max="9985" width="15.5546875" style="37" customWidth="1"/>
    <col min="9986" max="9986" width="69.5546875" style="37" customWidth="1"/>
    <col min="9987" max="9987" width="29.88671875" style="37" customWidth="1"/>
    <col min="9988" max="9988" width="14" style="37" bestFit="1" customWidth="1"/>
    <col min="9989" max="10240" width="8.88671875" style="37"/>
    <col min="10241" max="10241" width="15.5546875" style="37" customWidth="1"/>
    <col min="10242" max="10242" width="69.5546875" style="37" customWidth="1"/>
    <col min="10243" max="10243" width="29.88671875" style="37" customWidth="1"/>
    <col min="10244" max="10244" width="14" style="37" bestFit="1" customWidth="1"/>
    <col min="10245" max="10496" width="8.88671875" style="37"/>
    <col min="10497" max="10497" width="15.5546875" style="37" customWidth="1"/>
    <col min="10498" max="10498" width="69.5546875" style="37" customWidth="1"/>
    <col min="10499" max="10499" width="29.88671875" style="37" customWidth="1"/>
    <col min="10500" max="10500" width="14" style="37" bestFit="1" customWidth="1"/>
    <col min="10501" max="10752" width="8.88671875" style="37"/>
    <col min="10753" max="10753" width="15.5546875" style="37" customWidth="1"/>
    <col min="10754" max="10754" width="69.5546875" style="37" customWidth="1"/>
    <col min="10755" max="10755" width="29.88671875" style="37" customWidth="1"/>
    <col min="10756" max="10756" width="14" style="37" bestFit="1" customWidth="1"/>
    <col min="10757" max="11008" width="8.88671875" style="37"/>
    <col min="11009" max="11009" width="15.5546875" style="37" customWidth="1"/>
    <col min="11010" max="11010" width="69.5546875" style="37" customWidth="1"/>
    <col min="11011" max="11011" width="29.88671875" style="37" customWidth="1"/>
    <col min="11012" max="11012" width="14" style="37" bestFit="1" customWidth="1"/>
    <col min="11013" max="11264" width="8.88671875" style="37"/>
    <col min="11265" max="11265" width="15.5546875" style="37" customWidth="1"/>
    <col min="11266" max="11266" width="69.5546875" style="37" customWidth="1"/>
    <col min="11267" max="11267" width="29.88671875" style="37" customWidth="1"/>
    <col min="11268" max="11268" width="14" style="37" bestFit="1" customWidth="1"/>
    <col min="11269" max="11520" width="8.88671875" style="37"/>
    <col min="11521" max="11521" width="15.5546875" style="37" customWidth="1"/>
    <col min="11522" max="11522" width="69.5546875" style="37" customWidth="1"/>
    <col min="11523" max="11523" width="29.88671875" style="37" customWidth="1"/>
    <col min="11524" max="11524" width="14" style="37" bestFit="1" customWidth="1"/>
    <col min="11525" max="11776" width="8.88671875" style="37"/>
    <col min="11777" max="11777" width="15.5546875" style="37" customWidth="1"/>
    <col min="11778" max="11778" width="69.5546875" style="37" customWidth="1"/>
    <col min="11779" max="11779" width="29.88671875" style="37" customWidth="1"/>
    <col min="11780" max="11780" width="14" style="37" bestFit="1" customWidth="1"/>
    <col min="11781" max="12032" width="8.88671875" style="37"/>
    <col min="12033" max="12033" width="15.5546875" style="37" customWidth="1"/>
    <col min="12034" max="12034" width="69.5546875" style="37" customWidth="1"/>
    <col min="12035" max="12035" width="29.88671875" style="37" customWidth="1"/>
    <col min="12036" max="12036" width="14" style="37" bestFit="1" customWidth="1"/>
    <col min="12037" max="12288" width="8.88671875" style="37"/>
    <col min="12289" max="12289" width="15.5546875" style="37" customWidth="1"/>
    <col min="12290" max="12290" width="69.5546875" style="37" customWidth="1"/>
    <col min="12291" max="12291" width="29.88671875" style="37" customWidth="1"/>
    <col min="12292" max="12292" width="14" style="37" bestFit="1" customWidth="1"/>
    <col min="12293" max="12544" width="8.88671875" style="37"/>
    <col min="12545" max="12545" width="15.5546875" style="37" customWidth="1"/>
    <col min="12546" max="12546" width="69.5546875" style="37" customWidth="1"/>
    <col min="12547" max="12547" width="29.88671875" style="37" customWidth="1"/>
    <col min="12548" max="12548" width="14" style="37" bestFit="1" customWidth="1"/>
    <col min="12549" max="12800" width="8.88671875" style="37"/>
    <col min="12801" max="12801" width="15.5546875" style="37" customWidth="1"/>
    <col min="12802" max="12802" width="69.5546875" style="37" customWidth="1"/>
    <col min="12803" max="12803" width="29.88671875" style="37" customWidth="1"/>
    <col min="12804" max="12804" width="14" style="37" bestFit="1" customWidth="1"/>
    <col min="12805" max="13056" width="8.88671875" style="37"/>
    <col min="13057" max="13057" width="15.5546875" style="37" customWidth="1"/>
    <col min="13058" max="13058" width="69.5546875" style="37" customWidth="1"/>
    <col min="13059" max="13059" width="29.88671875" style="37" customWidth="1"/>
    <col min="13060" max="13060" width="14" style="37" bestFit="1" customWidth="1"/>
    <col min="13061" max="13312" width="8.88671875" style="37"/>
    <col min="13313" max="13313" width="15.5546875" style="37" customWidth="1"/>
    <col min="13314" max="13314" width="69.5546875" style="37" customWidth="1"/>
    <col min="13315" max="13315" width="29.88671875" style="37" customWidth="1"/>
    <col min="13316" max="13316" width="14" style="37" bestFit="1" customWidth="1"/>
    <col min="13317" max="13568" width="8.88671875" style="37"/>
    <col min="13569" max="13569" width="15.5546875" style="37" customWidth="1"/>
    <col min="13570" max="13570" width="69.5546875" style="37" customWidth="1"/>
    <col min="13571" max="13571" width="29.88671875" style="37" customWidth="1"/>
    <col min="13572" max="13572" width="14" style="37" bestFit="1" customWidth="1"/>
    <col min="13573" max="13824" width="8.88671875" style="37"/>
    <col min="13825" max="13825" width="15.5546875" style="37" customWidth="1"/>
    <col min="13826" max="13826" width="69.5546875" style="37" customWidth="1"/>
    <col min="13827" max="13827" width="29.88671875" style="37" customWidth="1"/>
    <col min="13828" max="13828" width="14" style="37" bestFit="1" customWidth="1"/>
    <col min="13829" max="14080" width="8.88671875" style="37"/>
    <col min="14081" max="14081" width="15.5546875" style="37" customWidth="1"/>
    <col min="14082" max="14082" width="69.5546875" style="37" customWidth="1"/>
    <col min="14083" max="14083" width="29.88671875" style="37" customWidth="1"/>
    <col min="14084" max="14084" width="14" style="37" bestFit="1" customWidth="1"/>
    <col min="14085" max="14336" width="8.88671875" style="37"/>
    <col min="14337" max="14337" width="15.5546875" style="37" customWidth="1"/>
    <col min="14338" max="14338" width="69.5546875" style="37" customWidth="1"/>
    <col min="14339" max="14339" width="29.88671875" style="37" customWidth="1"/>
    <col min="14340" max="14340" width="14" style="37" bestFit="1" customWidth="1"/>
    <col min="14341" max="14592" width="8.88671875" style="37"/>
    <col min="14593" max="14593" width="15.5546875" style="37" customWidth="1"/>
    <col min="14594" max="14594" width="69.5546875" style="37" customWidth="1"/>
    <col min="14595" max="14595" width="29.88671875" style="37" customWidth="1"/>
    <col min="14596" max="14596" width="14" style="37" bestFit="1" customWidth="1"/>
    <col min="14597" max="14848" width="8.88671875" style="37"/>
    <col min="14849" max="14849" width="15.5546875" style="37" customWidth="1"/>
    <col min="14850" max="14850" width="69.5546875" style="37" customWidth="1"/>
    <col min="14851" max="14851" width="29.88671875" style="37" customWidth="1"/>
    <col min="14852" max="14852" width="14" style="37" bestFit="1" customWidth="1"/>
    <col min="14853" max="15104" width="8.88671875" style="37"/>
    <col min="15105" max="15105" width="15.5546875" style="37" customWidth="1"/>
    <col min="15106" max="15106" width="69.5546875" style="37" customWidth="1"/>
    <col min="15107" max="15107" width="29.88671875" style="37" customWidth="1"/>
    <col min="15108" max="15108" width="14" style="37" bestFit="1" customWidth="1"/>
    <col min="15109" max="15360" width="8.88671875" style="37"/>
    <col min="15361" max="15361" width="15.5546875" style="37" customWidth="1"/>
    <col min="15362" max="15362" width="69.5546875" style="37" customWidth="1"/>
    <col min="15363" max="15363" width="29.88671875" style="37" customWidth="1"/>
    <col min="15364" max="15364" width="14" style="37" bestFit="1" customWidth="1"/>
    <col min="15365" max="15616" width="8.88671875" style="37"/>
    <col min="15617" max="15617" width="15.5546875" style="37" customWidth="1"/>
    <col min="15618" max="15618" width="69.5546875" style="37" customWidth="1"/>
    <col min="15619" max="15619" width="29.88671875" style="37" customWidth="1"/>
    <col min="15620" max="15620" width="14" style="37" bestFit="1" customWidth="1"/>
    <col min="15621" max="15872" width="8.88671875" style="37"/>
    <col min="15873" max="15873" width="15.5546875" style="37" customWidth="1"/>
    <col min="15874" max="15874" width="69.5546875" style="37" customWidth="1"/>
    <col min="15875" max="15875" width="29.88671875" style="37" customWidth="1"/>
    <col min="15876" max="15876" width="14" style="37" bestFit="1" customWidth="1"/>
    <col min="15877" max="16128" width="8.88671875" style="37"/>
    <col min="16129" max="16129" width="15.5546875" style="37" customWidth="1"/>
    <col min="16130" max="16130" width="69.5546875" style="37" customWidth="1"/>
    <col min="16131" max="16131" width="29.88671875" style="37" customWidth="1"/>
    <col min="16132" max="16132" width="14" style="37" bestFit="1" customWidth="1"/>
    <col min="16133" max="16384" width="8.88671875" style="37"/>
  </cols>
  <sheetData>
    <row r="1" spans="1:3" ht="15.6" x14ac:dyDescent="0.3">
      <c r="A1" s="206" t="s">
        <v>0</v>
      </c>
      <c r="B1" s="207"/>
      <c r="C1" s="208"/>
    </row>
    <row r="2" spans="1:3" ht="15.6" x14ac:dyDescent="0.3">
      <c r="A2" s="209" t="s">
        <v>540</v>
      </c>
      <c r="B2" s="210"/>
      <c r="C2" s="211"/>
    </row>
    <row r="3" spans="1:3" ht="15.6" x14ac:dyDescent="0.3">
      <c r="A3" s="209" t="s">
        <v>187</v>
      </c>
      <c r="B3" s="210"/>
      <c r="C3" s="211"/>
    </row>
    <row r="4" spans="1:3" ht="15.6" x14ac:dyDescent="0.3">
      <c r="A4" s="209" t="s">
        <v>188</v>
      </c>
      <c r="B4" s="210"/>
      <c r="C4" s="211"/>
    </row>
    <row r="5" spans="1:3" ht="15.6" x14ac:dyDescent="0.3">
      <c r="A5" s="38"/>
      <c r="B5" s="39"/>
      <c r="C5" s="40"/>
    </row>
    <row r="6" spans="1:3" ht="15.6" x14ac:dyDescent="0.25">
      <c r="A6" s="74" t="s">
        <v>3</v>
      </c>
      <c r="B6" s="74" t="s">
        <v>4</v>
      </c>
      <c r="C6" s="75" t="s">
        <v>189</v>
      </c>
    </row>
    <row r="7" spans="1:3" ht="15.6" x14ac:dyDescent="0.25">
      <c r="A7" s="76"/>
      <c r="B7" s="77"/>
      <c r="C7" s="78"/>
    </row>
    <row r="8" spans="1:3" x14ac:dyDescent="0.25">
      <c r="A8" s="79">
        <v>1</v>
      </c>
      <c r="B8" s="80" t="s">
        <v>190</v>
      </c>
      <c r="C8" s="81">
        <f>Preliminaries!F218</f>
        <v>0</v>
      </c>
    </row>
    <row r="9" spans="1:3" x14ac:dyDescent="0.25">
      <c r="A9" s="79"/>
      <c r="B9" s="82"/>
      <c r="C9" s="81"/>
    </row>
    <row r="10" spans="1:3" x14ac:dyDescent="0.25">
      <c r="A10" s="79">
        <v>2</v>
      </c>
      <c r="B10" s="80" t="s">
        <v>482</v>
      </c>
      <c r="C10" s="81">
        <v>0</v>
      </c>
    </row>
    <row r="11" spans="1:3" x14ac:dyDescent="0.25">
      <c r="A11" s="79"/>
      <c r="B11" s="82"/>
      <c r="C11" s="81"/>
    </row>
    <row r="12" spans="1:3" x14ac:dyDescent="0.25">
      <c r="A12" s="83">
        <v>3</v>
      </c>
      <c r="B12" s="80" t="s">
        <v>191</v>
      </c>
      <c r="C12" s="81">
        <f>'Electrical Summary'!D41</f>
        <v>0</v>
      </c>
    </row>
    <row r="13" spans="1:3" x14ac:dyDescent="0.25">
      <c r="A13" s="83"/>
      <c r="B13" s="84"/>
      <c r="C13" s="85"/>
    </row>
    <row r="14" spans="1:3" x14ac:dyDescent="0.25">
      <c r="A14" s="83">
        <v>4</v>
      </c>
      <c r="B14" s="80" t="s">
        <v>192</v>
      </c>
      <c r="C14" s="81">
        <f>'Mechanical Summary'!C30</f>
        <v>0</v>
      </c>
    </row>
    <row r="15" spans="1:3" x14ac:dyDescent="0.25">
      <c r="A15" s="86"/>
      <c r="B15" s="80"/>
      <c r="C15" s="81"/>
    </row>
    <row r="16" spans="1:3" x14ac:dyDescent="0.25">
      <c r="A16" s="87"/>
    </row>
    <row r="17" spans="1:3" x14ac:dyDescent="0.25">
      <c r="A17" s="87"/>
      <c r="B17" s="80"/>
      <c r="C17" s="81"/>
    </row>
    <row r="18" spans="1:3" x14ac:dyDescent="0.25">
      <c r="A18" s="87"/>
      <c r="B18" s="80" t="s">
        <v>485</v>
      </c>
      <c r="C18" s="81">
        <f>SUM(C7:C16)</f>
        <v>0</v>
      </c>
    </row>
    <row r="19" spans="1:3" x14ac:dyDescent="0.25">
      <c r="A19" s="87"/>
      <c r="B19" s="80"/>
      <c r="C19" s="81"/>
    </row>
    <row r="20" spans="1:3" ht="30" x14ac:dyDescent="0.25">
      <c r="A20" s="90"/>
      <c r="B20" s="80" t="s">
        <v>486</v>
      </c>
      <c r="C20" s="81"/>
    </row>
    <row r="21" spans="1:3" x14ac:dyDescent="0.25">
      <c r="A21" s="90"/>
      <c r="B21" s="80"/>
      <c r="C21" s="81"/>
    </row>
    <row r="22" spans="1:3" x14ac:dyDescent="0.25">
      <c r="A22" s="90"/>
      <c r="B22" s="80" t="s">
        <v>193</v>
      </c>
      <c r="C22" s="81">
        <f>C18*0.1</f>
        <v>0</v>
      </c>
    </row>
    <row r="23" spans="1:3" x14ac:dyDescent="0.25">
      <c r="A23" s="90"/>
      <c r="C23" s="81"/>
    </row>
    <row r="24" spans="1:3" x14ac:dyDescent="0.25">
      <c r="A24" s="87"/>
      <c r="B24" s="80" t="s">
        <v>487</v>
      </c>
      <c r="C24" s="81">
        <f>C22+C18</f>
        <v>0</v>
      </c>
    </row>
    <row r="25" spans="1:3" x14ac:dyDescent="0.25">
      <c r="A25" s="87"/>
      <c r="B25" s="80"/>
      <c r="C25" s="81"/>
    </row>
    <row r="26" spans="1:3" x14ac:dyDescent="0.25">
      <c r="A26" s="90"/>
      <c r="B26" s="49" t="s">
        <v>484</v>
      </c>
      <c r="C26" s="81">
        <f>C24*0.05</f>
        <v>0</v>
      </c>
    </row>
    <row r="27" spans="1:3" x14ac:dyDescent="0.25">
      <c r="A27" s="90"/>
      <c r="B27" s="49"/>
      <c r="C27" s="81"/>
    </row>
    <row r="28" spans="1:3" x14ac:dyDescent="0.25">
      <c r="A28" s="87"/>
      <c r="B28" s="80" t="s">
        <v>488</v>
      </c>
      <c r="C28" s="81">
        <f>C26+C24</f>
        <v>0</v>
      </c>
    </row>
    <row r="29" spans="1:3" x14ac:dyDescent="0.25">
      <c r="A29" s="87"/>
      <c r="B29" s="80"/>
      <c r="C29" s="81"/>
    </row>
    <row r="30" spans="1:3" ht="14.4" customHeight="1" x14ac:dyDescent="0.25">
      <c r="A30" s="90"/>
      <c r="B30" s="80" t="s">
        <v>194</v>
      </c>
      <c r="C30" s="81"/>
    </row>
    <row r="31" spans="1:3" x14ac:dyDescent="0.25">
      <c r="A31" s="90"/>
      <c r="B31" s="80" t="s">
        <v>195</v>
      </c>
      <c r="C31" s="81">
        <v>1000000</v>
      </c>
    </row>
    <row r="32" spans="1:3" x14ac:dyDescent="0.25">
      <c r="A32" s="90"/>
      <c r="B32" s="80"/>
      <c r="C32" s="81"/>
    </row>
    <row r="33" spans="1:3" x14ac:dyDescent="0.25">
      <c r="A33" s="90"/>
      <c r="B33" s="84" t="s">
        <v>196</v>
      </c>
      <c r="C33" s="81">
        <v>0</v>
      </c>
    </row>
    <row r="34" spans="1:3" x14ac:dyDescent="0.25">
      <c r="A34" s="90"/>
      <c r="B34" s="80"/>
      <c r="C34" s="81"/>
    </row>
    <row r="35" spans="1:3" x14ac:dyDescent="0.25">
      <c r="A35" s="90"/>
      <c r="B35" s="80"/>
      <c r="C35" s="81"/>
    </row>
    <row r="36" spans="1:3" x14ac:dyDescent="0.25">
      <c r="A36" s="90"/>
      <c r="B36" s="80" t="s">
        <v>197</v>
      </c>
      <c r="C36" s="81">
        <f>C33*0.15</f>
        <v>0</v>
      </c>
    </row>
    <row r="37" spans="1:3" ht="15.6" x14ac:dyDescent="0.25">
      <c r="A37" s="90"/>
      <c r="B37" s="91"/>
      <c r="C37" s="81"/>
    </row>
    <row r="38" spans="1:3" x14ac:dyDescent="0.25">
      <c r="A38" s="90"/>
      <c r="B38" s="80"/>
      <c r="C38" s="81"/>
    </row>
    <row r="39" spans="1:3" ht="15.6" x14ac:dyDescent="0.25">
      <c r="A39" s="90"/>
      <c r="B39" s="91"/>
      <c r="C39" s="81"/>
    </row>
    <row r="40" spans="1:3" x14ac:dyDescent="0.25">
      <c r="A40" s="90"/>
      <c r="B40" s="80"/>
      <c r="C40" s="81"/>
    </row>
    <row r="41" spans="1:3" ht="15.6" x14ac:dyDescent="0.25">
      <c r="A41" s="90"/>
      <c r="B41" s="91"/>
      <c r="C41" s="81"/>
    </row>
    <row r="42" spans="1:3" x14ac:dyDescent="0.25">
      <c r="A42" s="90"/>
      <c r="B42" s="80"/>
      <c r="C42" s="81"/>
    </row>
    <row r="43" spans="1:3" ht="15.6" x14ac:dyDescent="0.25">
      <c r="A43" s="90"/>
      <c r="B43" s="91"/>
      <c r="C43" s="81"/>
    </row>
    <row r="44" spans="1:3" x14ac:dyDescent="0.25">
      <c r="A44" s="86"/>
      <c r="B44" s="80"/>
      <c r="C44" s="81"/>
    </row>
    <row r="45" spans="1:3" x14ac:dyDescent="0.25">
      <c r="A45" s="86"/>
      <c r="B45" s="80"/>
      <c r="C45" s="81"/>
    </row>
    <row r="46" spans="1:3" x14ac:dyDescent="0.25">
      <c r="A46" s="90"/>
      <c r="B46" s="80"/>
      <c r="C46" s="81"/>
    </row>
    <row r="47" spans="1:3" x14ac:dyDescent="0.25">
      <c r="A47" s="90"/>
      <c r="B47" s="80"/>
      <c r="C47" s="81"/>
    </row>
    <row r="48" spans="1:3" x14ac:dyDescent="0.25">
      <c r="A48" s="90"/>
      <c r="B48" s="80"/>
      <c r="C48" s="81"/>
    </row>
    <row r="49" spans="1:3" x14ac:dyDescent="0.25">
      <c r="A49" s="90"/>
      <c r="B49" s="80"/>
      <c r="C49" s="81"/>
    </row>
    <row r="50" spans="1:3" x14ac:dyDescent="0.25">
      <c r="A50" s="90"/>
      <c r="B50" s="80"/>
      <c r="C50" s="81"/>
    </row>
    <row r="51" spans="1:3" x14ac:dyDescent="0.25">
      <c r="A51" s="90"/>
      <c r="B51" s="80"/>
      <c r="C51" s="81"/>
    </row>
    <row r="52" spans="1:3" x14ac:dyDescent="0.25">
      <c r="A52" s="90"/>
      <c r="B52" s="80"/>
      <c r="C52" s="81"/>
    </row>
    <row r="53" spans="1:3" x14ac:dyDescent="0.25">
      <c r="A53" s="90"/>
      <c r="B53" s="80"/>
      <c r="C53" s="81"/>
    </row>
    <row r="54" spans="1:3" x14ac:dyDescent="0.25">
      <c r="A54" s="90"/>
      <c r="B54" s="80"/>
      <c r="C54" s="81"/>
    </row>
    <row r="55" spans="1:3" x14ac:dyDescent="0.25">
      <c r="A55" s="90"/>
      <c r="B55" s="80"/>
      <c r="C55" s="81"/>
    </row>
    <row r="56" spans="1:3" x14ac:dyDescent="0.25">
      <c r="A56" s="90"/>
      <c r="B56" s="80"/>
      <c r="C56" s="81"/>
    </row>
    <row r="57" spans="1:3" x14ac:dyDescent="0.25">
      <c r="A57" s="90"/>
      <c r="B57" s="80"/>
      <c r="C57" s="81"/>
    </row>
    <row r="58" spans="1:3" x14ac:dyDescent="0.25">
      <c r="A58" s="90"/>
      <c r="B58" s="80"/>
      <c r="C58" s="81"/>
    </row>
    <row r="59" spans="1:3" x14ac:dyDescent="0.25">
      <c r="A59" s="90"/>
      <c r="B59" s="80"/>
      <c r="C59" s="81"/>
    </row>
    <row r="60" spans="1:3" x14ac:dyDescent="0.25">
      <c r="A60" s="90"/>
      <c r="B60" s="80"/>
      <c r="C60" s="81"/>
    </row>
    <row r="61" spans="1:3" x14ac:dyDescent="0.25">
      <c r="A61" s="90"/>
      <c r="B61" s="80"/>
      <c r="C61" s="81"/>
    </row>
    <row r="62" spans="1:3" x14ac:dyDescent="0.25">
      <c r="A62" s="90"/>
      <c r="B62" s="80"/>
      <c r="C62" s="81"/>
    </row>
    <row r="63" spans="1:3" x14ac:dyDescent="0.25">
      <c r="A63" s="90"/>
      <c r="B63" s="80"/>
      <c r="C63" s="81"/>
    </row>
    <row r="64" spans="1:3" x14ac:dyDescent="0.25">
      <c r="A64" s="90"/>
      <c r="B64" s="80"/>
      <c r="C64" s="81"/>
    </row>
    <row r="65" spans="1:3" x14ac:dyDescent="0.25">
      <c r="A65" s="90"/>
      <c r="B65" s="80"/>
      <c r="C65" s="81"/>
    </row>
    <row r="66" spans="1:3" ht="15.6" x14ac:dyDescent="0.3">
      <c r="A66" s="212" t="s">
        <v>198</v>
      </c>
      <c r="B66" s="213"/>
      <c r="C66" s="92">
        <f>SUM(C33:C65)</f>
        <v>0</v>
      </c>
    </row>
  </sheetData>
  <mergeCells count="5">
    <mergeCell ref="A1:C1"/>
    <mergeCell ref="A2:C2"/>
    <mergeCell ref="A3:C3"/>
    <mergeCell ref="A4:C4"/>
    <mergeCell ref="A66:B66"/>
  </mergeCells>
  <pageMargins left="0.70866141732283472" right="0.70866141732283472"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4CB86-79B5-4F50-9CE8-A73985C88F5F}">
  <dimension ref="A1:H122"/>
  <sheetViews>
    <sheetView view="pageBreakPreview" topLeftCell="A107" zoomScale="90" zoomScaleNormal="100" zoomScaleSheetLayoutView="90" workbookViewId="0">
      <selection activeCell="B26" sqref="B26"/>
    </sheetView>
  </sheetViews>
  <sheetFormatPr defaultColWidth="8.6640625" defaultRowHeight="15" x14ac:dyDescent="0.25"/>
  <cols>
    <col min="1" max="1" width="11" style="71" customWidth="1"/>
    <col min="2" max="2" width="55.109375" style="72" customWidth="1"/>
    <col min="3" max="3" width="12.5546875" style="73" customWidth="1"/>
    <col min="4" max="4" width="13.5546875" style="73" customWidth="1"/>
    <col min="5" max="5" width="18.109375" style="51" customWidth="1"/>
    <col min="6" max="6" width="23.109375" style="51" customWidth="1"/>
    <col min="7" max="7" width="8.6640625" style="37"/>
    <col min="8" max="8" width="15.5546875" style="37" customWidth="1"/>
    <col min="9" max="256" width="8.6640625" style="37"/>
    <col min="257" max="257" width="11" style="37" customWidth="1"/>
    <col min="258" max="258" width="55.109375" style="37" customWidth="1"/>
    <col min="259" max="259" width="12.5546875" style="37" customWidth="1"/>
    <col min="260" max="260" width="13.5546875" style="37" customWidth="1"/>
    <col min="261" max="261" width="18.109375" style="37" customWidth="1"/>
    <col min="262" max="262" width="23.109375" style="37" customWidth="1"/>
    <col min="263" max="263" width="8.6640625" style="37"/>
    <col min="264" max="264" width="15.5546875" style="37" customWidth="1"/>
    <col min="265" max="512" width="8.6640625" style="37"/>
    <col min="513" max="513" width="11" style="37" customWidth="1"/>
    <col min="514" max="514" width="55.109375" style="37" customWidth="1"/>
    <col min="515" max="515" width="12.5546875" style="37" customWidth="1"/>
    <col min="516" max="516" width="13.5546875" style="37" customWidth="1"/>
    <col min="517" max="517" width="18.109375" style="37" customWidth="1"/>
    <col min="518" max="518" width="23.109375" style="37" customWidth="1"/>
    <col min="519" max="519" width="8.6640625" style="37"/>
    <col min="520" max="520" width="15.5546875" style="37" customWidth="1"/>
    <col min="521" max="768" width="8.6640625" style="37"/>
    <col min="769" max="769" width="11" style="37" customWidth="1"/>
    <col min="770" max="770" width="55.109375" style="37" customWidth="1"/>
    <col min="771" max="771" width="12.5546875" style="37" customWidth="1"/>
    <col min="772" max="772" width="13.5546875" style="37" customWidth="1"/>
    <col min="773" max="773" width="18.109375" style="37" customWidth="1"/>
    <col min="774" max="774" width="23.109375" style="37" customWidth="1"/>
    <col min="775" max="775" width="8.6640625" style="37"/>
    <col min="776" max="776" width="15.5546875" style="37" customWidth="1"/>
    <col min="777" max="1024" width="8.6640625" style="37"/>
    <col min="1025" max="1025" width="11" style="37" customWidth="1"/>
    <col min="1026" max="1026" width="55.109375" style="37" customWidth="1"/>
    <col min="1027" max="1027" width="12.5546875" style="37" customWidth="1"/>
    <col min="1028" max="1028" width="13.5546875" style="37" customWidth="1"/>
    <col min="1029" max="1029" width="18.109375" style="37" customWidth="1"/>
    <col min="1030" max="1030" width="23.109375" style="37" customWidth="1"/>
    <col min="1031" max="1031" width="8.6640625" style="37"/>
    <col min="1032" max="1032" width="15.5546875" style="37" customWidth="1"/>
    <col min="1033" max="1280" width="8.6640625" style="37"/>
    <col min="1281" max="1281" width="11" style="37" customWidth="1"/>
    <col min="1282" max="1282" width="55.109375" style="37" customWidth="1"/>
    <col min="1283" max="1283" width="12.5546875" style="37" customWidth="1"/>
    <col min="1284" max="1284" width="13.5546875" style="37" customWidth="1"/>
    <col min="1285" max="1285" width="18.109375" style="37" customWidth="1"/>
    <col min="1286" max="1286" width="23.109375" style="37" customWidth="1"/>
    <col min="1287" max="1287" width="8.6640625" style="37"/>
    <col min="1288" max="1288" width="15.5546875" style="37" customWidth="1"/>
    <col min="1289" max="1536" width="8.6640625" style="37"/>
    <col min="1537" max="1537" width="11" style="37" customWidth="1"/>
    <col min="1538" max="1538" width="55.109375" style="37" customWidth="1"/>
    <col min="1539" max="1539" width="12.5546875" style="37" customWidth="1"/>
    <col min="1540" max="1540" width="13.5546875" style="37" customWidth="1"/>
    <col min="1541" max="1541" width="18.109375" style="37" customWidth="1"/>
    <col min="1542" max="1542" width="23.109375" style="37" customWidth="1"/>
    <col min="1543" max="1543" width="8.6640625" style="37"/>
    <col min="1544" max="1544" width="15.5546875" style="37" customWidth="1"/>
    <col min="1545" max="1792" width="8.6640625" style="37"/>
    <col min="1793" max="1793" width="11" style="37" customWidth="1"/>
    <col min="1794" max="1794" width="55.109375" style="37" customWidth="1"/>
    <col min="1795" max="1795" width="12.5546875" style="37" customWidth="1"/>
    <col min="1796" max="1796" width="13.5546875" style="37" customWidth="1"/>
    <col min="1797" max="1797" width="18.109375" style="37" customWidth="1"/>
    <col min="1798" max="1798" width="23.109375" style="37" customWidth="1"/>
    <col min="1799" max="1799" width="8.6640625" style="37"/>
    <col min="1800" max="1800" width="15.5546875" style="37" customWidth="1"/>
    <col min="1801" max="2048" width="8.6640625" style="37"/>
    <col min="2049" max="2049" width="11" style="37" customWidth="1"/>
    <col min="2050" max="2050" width="55.109375" style="37" customWidth="1"/>
    <col min="2051" max="2051" width="12.5546875" style="37" customWidth="1"/>
    <col min="2052" max="2052" width="13.5546875" style="37" customWidth="1"/>
    <col min="2053" max="2053" width="18.109375" style="37" customWidth="1"/>
    <col min="2054" max="2054" width="23.109375" style="37" customWidth="1"/>
    <col min="2055" max="2055" width="8.6640625" style="37"/>
    <col min="2056" max="2056" width="15.5546875" style="37" customWidth="1"/>
    <col min="2057" max="2304" width="8.6640625" style="37"/>
    <col min="2305" max="2305" width="11" style="37" customWidth="1"/>
    <col min="2306" max="2306" width="55.109375" style="37" customWidth="1"/>
    <col min="2307" max="2307" width="12.5546875" style="37" customWidth="1"/>
    <col min="2308" max="2308" width="13.5546875" style="37" customWidth="1"/>
    <col min="2309" max="2309" width="18.109375" style="37" customWidth="1"/>
    <col min="2310" max="2310" width="23.109375" style="37" customWidth="1"/>
    <col min="2311" max="2311" width="8.6640625" style="37"/>
    <col min="2312" max="2312" width="15.5546875" style="37" customWidth="1"/>
    <col min="2313" max="2560" width="8.6640625" style="37"/>
    <col min="2561" max="2561" width="11" style="37" customWidth="1"/>
    <col min="2562" max="2562" width="55.109375" style="37" customWidth="1"/>
    <col min="2563" max="2563" width="12.5546875" style="37" customWidth="1"/>
    <col min="2564" max="2564" width="13.5546875" style="37" customWidth="1"/>
    <col min="2565" max="2565" width="18.109375" style="37" customWidth="1"/>
    <col min="2566" max="2566" width="23.109375" style="37" customWidth="1"/>
    <col min="2567" max="2567" width="8.6640625" style="37"/>
    <col min="2568" max="2568" width="15.5546875" style="37" customWidth="1"/>
    <col min="2569" max="2816" width="8.6640625" style="37"/>
    <col min="2817" max="2817" width="11" style="37" customWidth="1"/>
    <col min="2818" max="2818" width="55.109375" style="37" customWidth="1"/>
    <col min="2819" max="2819" width="12.5546875" style="37" customWidth="1"/>
    <col min="2820" max="2820" width="13.5546875" style="37" customWidth="1"/>
    <col min="2821" max="2821" width="18.109375" style="37" customWidth="1"/>
    <col min="2822" max="2822" width="23.109375" style="37" customWidth="1"/>
    <col min="2823" max="2823" width="8.6640625" style="37"/>
    <col min="2824" max="2824" width="15.5546875" style="37" customWidth="1"/>
    <col min="2825" max="3072" width="8.6640625" style="37"/>
    <col min="3073" max="3073" width="11" style="37" customWidth="1"/>
    <col min="3074" max="3074" width="55.109375" style="37" customWidth="1"/>
    <col min="3075" max="3075" width="12.5546875" style="37" customWidth="1"/>
    <col min="3076" max="3076" width="13.5546875" style="37" customWidth="1"/>
    <col min="3077" max="3077" width="18.109375" style="37" customWidth="1"/>
    <col min="3078" max="3078" width="23.109375" style="37" customWidth="1"/>
    <col min="3079" max="3079" width="8.6640625" style="37"/>
    <col min="3080" max="3080" width="15.5546875" style="37" customWidth="1"/>
    <col min="3081" max="3328" width="8.6640625" style="37"/>
    <col min="3329" max="3329" width="11" style="37" customWidth="1"/>
    <col min="3330" max="3330" width="55.109375" style="37" customWidth="1"/>
    <col min="3331" max="3331" width="12.5546875" style="37" customWidth="1"/>
    <col min="3332" max="3332" width="13.5546875" style="37" customWidth="1"/>
    <col min="3333" max="3333" width="18.109375" style="37" customWidth="1"/>
    <col min="3334" max="3334" width="23.109375" style="37" customWidth="1"/>
    <col min="3335" max="3335" width="8.6640625" style="37"/>
    <col min="3336" max="3336" width="15.5546875" style="37" customWidth="1"/>
    <col min="3337" max="3584" width="8.6640625" style="37"/>
    <col min="3585" max="3585" width="11" style="37" customWidth="1"/>
    <col min="3586" max="3586" width="55.109375" style="37" customWidth="1"/>
    <col min="3587" max="3587" width="12.5546875" style="37" customWidth="1"/>
    <col min="3588" max="3588" width="13.5546875" style="37" customWidth="1"/>
    <col min="3589" max="3589" width="18.109375" style="37" customWidth="1"/>
    <col min="3590" max="3590" width="23.109375" style="37" customWidth="1"/>
    <col min="3591" max="3591" width="8.6640625" style="37"/>
    <col min="3592" max="3592" width="15.5546875" style="37" customWidth="1"/>
    <col min="3593" max="3840" width="8.6640625" style="37"/>
    <col min="3841" max="3841" width="11" style="37" customWidth="1"/>
    <col min="3842" max="3842" width="55.109375" style="37" customWidth="1"/>
    <col min="3843" max="3843" width="12.5546875" style="37" customWidth="1"/>
    <col min="3844" max="3844" width="13.5546875" style="37" customWidth="1"/>
    <col min="3845" max="3845" width="18.109375" style="37" customWidth="1"/>
    <col min="3846" max="3846" width="23.109375" style="37" customWidth="1"/>
    <col min="3847" max="3847" width="8.6640625" style="37"/>
    <col min="3848" max="3848" width="15.5546875" style="37" customWidth="1"/>
    <col min="3849" max="4096" width="8.6640625" style="37"/>
    <col min="4097" max="4097" width="11" style="37" customWidth="1"/>
    <col min="4098" max="4098" width="55.109375" style="37" customWidth="1"/>
    <col min="4099" max="4099" width="12.5546875" style="37" customWidth="1"/>
    <col min="4100" max="4100" width="13.5546875" style="37" customWidth="1"/>
    <col min="4101" max="4101" width="18.109375" style="37" customWidth="1"/>
    <col min="4102" max="4102" width="23.109375" style="37" customWidth="1"/>
    <col min="4103" max="4103" width="8.6640625" style="37"/>
    <col min="4104" max="4104" width="15.5546875" style="37" customWidth="1"/>
    <col min="4105" max="4352" width="8.6640625" style="37"/>
    <col min="4353" max="4353" width="11" style="37" customWidth="1"/>
    <col min="4354" max="4354" width="55.109375" style="37" customWidth="1"/>
    <col min="4355" max="4355" width="12.5546875" style="37" customWidth="1"/>
    <col min="4356" max="4356" width="13.5546875" style="37" customWidth="1"/>
    <col min="4357" max="4357" width="18.109375" style="37" customWidth="1"/>
    <col min="4358" max="4358" width="23.109375" style="37" customWidth="1"/>
    <col min="4359" max="4359" width="8.6640625" style="37"/>
    <col min="4360" max="4360" width="15.5546875" style="37" customWidth="1"/>
    <col min="4361" max="4608" width="8.6640625" style="37"/>
    <col min="4609" max="4609" width="11" style="37" customWidth="1"/>
    <col min="4610" max="4610" width="55.109375" style="37" customWidth="1"/>
    <col min="4611" max="4611" width="12.5546875" style="37" customWidth="1"/>
    <col min="4612" max="4612" width="13.5546875" style="37" customWidth="1"/>
    <col min="4613" max="4613" width="18.109375" style="37" customWidth="1"/>
    <col min="4614" max="4614" width="23.109375" style="37" customWidth="1"/>
    <col min="4615" max="4615" width="8.6640625" style="37"/>
    <col min="4616" max="4616" width="15.5546875" style="37" customWidth="1"/>
    <col min="4617" max="4864" width="8.6640625" style="37"/>
    <col min="4865" max="4865" width="11" style="37" customWidth="1"/>
    <col min="4866" max="4866" width="55.109375" style="37" customWidth="1"/>
    <col min="4867" max="4867" width="12.5546875" style="37" customWidth="1"/>
    <col min="4868" max="4868" width="13.5546875" style="37" customWidth="1"/>
    <col min="4869" max="4869" width="18.109375" style="37" customWidth="1"/>
    <col min="4870" max="4870" width="23.109375" style="37" customWidth="1"/>
    <col min="4871" max="4871" width="8.6640625" style="37"/>
    <col min="4872" max="4872" width="15.5546875" style="37" customWidth="1"/>
    <col min="4873" max="5120" width="8.6640625" style="37"/>
    <col min="5121" max="5121" width="11" style="37" customWidth="1"/>
    <col min="5122" max="5122" width="55.109375" style="37" customWidth="1"/>
    <col min="5123" max="5123" width="12.5546875" style="37" customWidth="1"/>
    <col min="5124" max="5124" width="13.5546875" style="37" customWidth="1"/>
    <col min="5125" max="5125" width="18.109375" style="37" customWidth="1"/>
    <col min="5126" max="5126" width="23.109375" style="37" customWidth="1"/>
    <col min="5127" max="5127" width="8.6640625" style="37"/>
    <col min="5128" max="5128" width="15.5546875" style="37" customWidth="1"/>
    <col min="5129" max="5376" width="8.6640625" style="37"/>
    <col min="5377" max="5377" width="11" style="37" customWidth="1"/>
    <col min="5378" max="5378" width="55.109375" style="37" customWidth="1"/>
    <col min="5379" max="5379" width="12.5546875" style="37" customWidth="1"/>
    <col min="5380" max="5380" width="13.5546875" style="37" customWidth="1"/>
    <col min="5381" max="5381" width="18.109375" style="37" customWidth="1"/>
    <col min="5382" max="5382" width="23.109375" style="37" customWidth="1"/>
    <col min="5383" max="5383" width="8.6640625" style="37"/>
    <col min="5384" max="5384" width="15.5546875" style="37" customWidth="1"/>
    <col min="5385" max="5632" width="8.6640625" style="37"/>
    <col min="5633" max="5633" width="11" style="37" customWidth="1"/>
    <col min="5634" max="5634" width="55.109375" style="37" customWidth="1"/>
    <col min="5635" max="5635" width="12.5546875" style="37" customWidth="1"/>
    <col min="5636" max="5636" width="13.5546875" style="37" customWidth="1"/>
    <col min="5637" max="5637" width="18.109375" style="37" customWidth="1"/>
    <col min="5638" max="5638" width="23.109375" style="37" customWidth="1"/>
    <col min="5639" max="5639" width="8.6640625" style="37"/>
    <col min="5640" max="5640" width="15.5546875" style="37" customWidth="1"/>
    <col min="5641" max="5888" width="8.6640625" style="37"/>
    <col min="5889" max="5889" width="11" style="37" customWidth="1"/>
    <col min="5890" max="5890" width="55.109375" style="37" customWidth="1"/>
    <col min="5891" max="5891" width="12.5546875" style="37" customWidth="1"/>
    <col min="5892" max="5892" width="13.5546875" style="37" customWidth="1"/>
    <col min="5893" max="5893" width="18.109375" style="37" customWidth="1"/>
    <col min="5894" max="5894" width="23.109375" style="37" customWidth="1"/>
    <col min="5895" max="5895" width="8.6640625" style="37"/>
    <col min="5896" max="5896" width="15.5546875" style="37" customWidth="1"/>
    <col min="5897" max="6144" width="8.6640625" style="37"/>
    <col min="6145" max="6145" width="11" style="37" customWidth="1"/>
    <col min="6146" max="6146" width="55.109375" style="37" customWidth="1"/>
    <col min="6147" max="6147" width="12.5546875" style="37" customWidth="1"/>
    <col min="6148" max="6148" width="13.5546875" style="37" customWidth="1"/>
    <col min="6149" max="6149" width="18.109375" style="37" customWidth="1"/>
    <col min="6150" max="6150" width="23.109375" style="37" customWidth="1"/>
    <col min="6151" max="6151" width="8.6640625" style="37"/>
    <col min="6152" max="6152" width="15.5546875" style="37" customWidth="1"/>
    <col min="6153" max="6400" width="8.6640625" style="37"/>
    <col min="6401" max="6401" width="11" style="37" customWidth="1"/>
    <col min="6402" max="6402" width="55.109375" style="37" customWidth="1"/>
    <col min="6403" max="6403" width="12.5546875" style="37" customWidth="1"/>
    <col min="6404" max="6404" width="13.5546875" style="37" customWidth="1"/>
    <col min="6405" max="6405" width="18.109375" style="37" customWidth="1"/>
    <col min="6406" max="6406" width="23.109375" style="37" customWidth="1"/>
    <col min="6407" max="6407" width="8.6640625" style="37"/>
    <col min="6408" max="6408" width="15.5546875" style="37" customWidth="1"/>
    <col min="6409" max="6656" width="8.6640625" style="37"/>
    <col min="6657" max="6657" width="11" style="37" customWidth="1"/>
    <col min="6658" max="6658" width="55.109375" style="37" customWidth="1"/>
    <col min="6659" max="6659" width="12.5546875" style="37" customWidth="1"/>
    <col min="6660" max="6660" width="13.5546875" style="37" customWidth="1"/>
    <col min="6661" max="6661" width="18.109375" style="37" customWidth="1"/>
    <col min="6662" max="6662" width="23.109375" style="37" customWidth="1"/>
    <col min="6663" max="6663" width="8.6640625" style="37"/>
    <col min="6664" max="6664" width="15.5546875" style="37" customWidth="1"/>
    <col min="6665" max="6912" width="8.6640625" style="37"/>
    <col min="6913" max="6913" width="11" style="37" customWidth="1"/>
    <col min="6914" max="6914" width="55.109375" style="37" customWidth="1"/>
    <col min="6915" max="6915" width="12.5546875" style="37" customWidth="1"/>
    <col min="6916" max="6916" width="13.5546875" style="37" customWidth="1"/>
    <col min="6917" max="6917" width="18.109375" style="37" customWidth="1"/>
    <col min="6918" max="6918" width="23.109375" style="37" customWidth="1"/>
    <col min="6919" max="6919" width="8.6640625" style="37"/>
    <col min="6920" max="6920" width="15.5546875" style="37" customWidth="1"/>
    <col min="6921" max="7168" width="8.6640625" style="37"/>
    <col min="7169" max="7169" width="11" style="37" customWidth="1"/>
    <col min="7170" max="7170" width="55.109375" style="37" customWidth="1"/>
    <col min="7171" max="7171" width="12.5546875" style="37" customWidth="1"/>
    <col min="7172" max="7172" width="13.5546875" style="37" customWidth="1"/>
    <col min="7173" max="7173" width="18.109375" style="37" customWidth="1"/>
    <col min="7174" max="7174" width="23.109375" style="37" customWidth="1"/>
    <col min="7175" max="7175" width="8.6640625" style="37"/>
    <col min="7176" max="7176" width="15.5546875" style="37" customWidth="1"/>
    <col min="7177" max="7424" width="8.6640625" style="37"/>
    <col min="7425" max="7425" width="11" style="37" customWidth="1"/>
    <col min="7426" max="7426" width="55.109375" style="37" customWidth="1"/>
    <col min="7427" max="7427" width="12.5546875" style="37" customWidth="1"/>
    <col min="7428" max="7428" width="13.5546875" style="37" customWidth="1"/>
    <col min="7429" max="7429" width="18.109375" style="37" customWidth="1"/>
    <col min="7430" max="7430" width="23.109375" style="37" customWidth="1"/>
    <col min="7431" max="7431" width="8.6640625" style="37"/>
    <col min="7432" max="7432" width="15.5546875" style="37" customWidth="1"/>
    <col min="7433" max="7680" width="8.6640625" style="37"/>
    <col min="7681" max="7681" width="11" style="37" customWidth="1"/>
    <col min="7682" max="7682" width="55.109375" style="37" customWidth="1"/>
    <col min="7683" max="7683" width="12.5546875" style="37" customWidth="1"/>
    <col min="7684" max="7684" width="13.5546875" style="37" customWidth="1"/>
    <col min="7685" max="7685" width="18.109375" style="37" customWidth="1"/>
    <col min="7686" max="7686" width="23.109375" style="37" customWidth="1"/>
    <col min="7687" max="7687" width="8.6640625" style="37"/>
    <col min="7688" max="7688" width="15.5546875" style="37" customWidth="1"/>
    <col min="7689" max="7936" width="8.6640625" style="37"/>
    <col min="7937" max="7937" width="11" style="37" customWidth="1"/>
    <col min="7938" max="7938" width="55.109375" style="37" customWidth="1"/>
    <col min="7939" max="7939" width="12.5546875" style="37" customWidth="1"/>
    <col min="7940" max="7940" width="13.5546875" style="37" customWidth="1"/>
    <col min="7941" max="7941" width="18.109375" style="37" customWidth="1"/>
    <col min="7942" max="7942" width="23.109375" style="37" customWidth="1"/>
    <col min="7943" max="7943" width="8.6640625" style="37"/>
    <col min="7944" max="7944" width="15.5546875" style="37" customWidth="1"/>
    <col min="7945" max="8192" width="8.6640625" style="37"/>
    <col min="8193" max="8193" width="11" style="37" customWidth="1"/>
    <col min="8194" max="8194" width="55.109375" style="37" customWidth="1"/>
    <col min="8195" max="8195" width="12.5546875" style="37" customWidth="1"/>
    <col min="8196" max="8196" width="13.5546875" style="37" customWidth="1"/>
    <col min="8197" max="8197" width="18.109375" style="37" customWidth="1"/>
    <col min="8198" max="8198" width="23.109375" style="37" customWidth="1"/>
    <col min="8199" max="8199" width="8.6640625" style="37"/>
    <col min="8200" max="8200" width="15.5546875" style="37" customWidth="1"/>
    <col min="8201" max="8448" width="8.6640625" style="37"/>
    <col min="8449" max="8449" width="11" style="37" customWidth="1"/>
    <col min="8450" max="8450" width="55.109375" style="37" customWidth="1"/>
    <col min="8451" max="8451" width="12.5546875" style="37" customWidth="1"/>
    <col min="8452" max="8452" width="13.5546875" style="37" customWidth="1"/>
    <col min="8453" max="8453" width="18.109375" style="37" customWidth="1"/>
    <col min="8454" max="8454" width="23.109375" style="37" customWidth="1"/>
    <col min="8455" max="8455" width="8.6640625" style="37"/>
    <col min="8456" max="8456" width="15.5546875" style="37" customWidth="1"/>
    <col min="8457" max="8704" width="8.6640625" style="37"/>
    <col min="8705" max="8705" width="11" style="37" customWidth="1"/>
    <col min="8706" max="8706" width="55.109375" style="37" customWidth="1"/>
    <col min="8707" max="8707" width="12.5546875" style="37" customWidth="1"/>
    <col min="8708" max="8708" width="13.5546875" style="37" customWidth="1"/>
    <col min="8709" max="8709" width="18.109375" style="37" customWidth="1"/>
    <col min="8710" max="8710" width="23.109375" style="37" customWidth="1"/>
    <col min="8711" max="8711" width="8.6640625" style="37"/>
    <col min="8712" max="8712" width="15.5546875" style="37" customWidth="1"/>
    <col min="8713" max="8960" width="8.6640625" style="37"/>
    <col min="8961" max="8961" width="11" style="37" customWidth="1"/>
    <col min="8962" max="8962" width="55.109375" style="37" customWidth="1"/>
    <col min="8963" max="8963" width="12.5546875" style="37" customWidth="1"/>
    <col min="8964" max="8964" width="13.5546875" style="37" customWidth="1"/>
    <col min="8965" max="8965" width="18.109375" style="37" customWidth="1"/>
    <col min="8966" max="8966" width="23.109375" style="37" customWidth="1"/>
    <col min="8967" max="8967" width="8.6640625" style="37"/>
    <col min="8968" max="8968" width="15.5546875" style="37" customWidth="1"/>
    <col min="8969" max="9216" width="8.6640625" style="37"/>
    <col min="9217" max="9217" width="11" style="37" customWidth="1"/>
    <col min="9218" max="9218" width="55.109375" style="37" customWidth="1"/>
    <col min="9219" max="9219" width="12.5546875" style="37" customWidth="1"/>
    <col min="9220" max="9220" width="13.5546875" style="37" customWidth="1"/>
    <col min="9221" max="9221" width="18.109375" style="37" customWidth="1"/>
    <col min="9222" max="9222" width="23.109375" style="37" customWidth="1"/>
    <col min="9223" max="9223" width="8.6640625" style="37"/>
    <col min="9224" max="9224" width="15.5546875" style="37" customWidth="1"/>
    <col min="9225" max="9472" width="8.6640625" style="37"/>
    <col min="9473" max="9473" width="11" style="37" customWidth="1"/>
    <col min="9474" max="9474" width="55.109375" style="37" customWidth="1"/>
    <col min="9475" max="9475" width="12.5546875" style="37" customWidth="1"/>
    <col min="9476" max="9476" width="13.5546875" style="37" customWidth="1"/>
    <col min="9477" max="9477" width="18.109375" style="37" customWidth="1"/>
    <col min="9478" max="9478" width="23.109375" style="37" customWidth="1"/>
    <col min="9479" max="9479" width="8.6640625" style="37"/>
    <col min="9480" max="9480" width="15.5546875" style="37" customWidth="1"/>
    <col min="9481" max="9728" width="8.6640625" style="37"/>
    <col min="9729" max="9729" width="11" style="37" customWidth="1"/>
    <col min="9730" max="9730" width="55.109375" style="37" customWidth="1"/>
    <col min="9731" max="9731" width="12.5546875" style="37" customWidth="1"/>
    <col min="9732" max="9732" width="13.5546875" style="37" customWidth="1"/>
    <col min="9733" max="9733" width="18.109375" style="37" customWidth="1"/>
    <col min="9734" max="9734" width="23.109375" style="37" customWidth="1"/>
    <col min="9735" max="9735" width="8.6640625" style="37"/>
    <col min="9736" max="9736" width="15.5546875" style="37" customWidth="1"/>
    <col min="9737" max="9984" width="8.6640625" style="37"/>
    <col min="9985" max="9985" width="11" style="37" customWidth="1"/>
    <col min="9986" max="9986" width="55.109375" style="37" customWidth="1"/>
    <col min="9987" max="9987" width="12.5546875" style="37" customWidth="1"/>
    <col min="9988" max="9988" width="13.5546875" style="37" customWidth="1"/>
    <col min="9989" max="9989" width="18.109375" style="37" customWidth="1"/>
    <col min="9990" max="9990" width="23.109375" style="37" customWidth="1"/>
    <col min="9991" max="9991" width="8.6640625" style="37"/>
    <col min="9992" max="9992" width="15.5546875" style="37" customWidth="1"/>
    <col min="9993" max="10240" width="8.6640625" style="37"/>
    <col min="10241" max="10241" width="11" style="37" customWidth="1"/>
    <col min="10242" max="10242" width="55.109375" style="37" customWidth="1"/>
    <col min="10243" max="10243" width="12.5546875" style="37" customWidth="1"/>
    <col min="10244" max="10244" width="13.5546875" style="37" customWidth="1"/>
    <col min="10245" max="10245" width="18.109375" style="37" customWidth="1"/>
    <col min="10246" max="10246" width="23.109375" style="37" customWidth="1"/>
    <col min="10247" max="10247" width="8.6640625" style="37"/>
    <col min="10248" max="10248" width="15.5546875" style="37" customWidth="1"/>
    <col min="10249" max="10496" width="8.6640625" style="37"/>
    <col min="10497" max="10497" width="11" style="37" customWidth="1"/>
    <col min="10498" max="10498" width="55.109375" style="37" customWidth="1"/>
    <col min="10499" max="10499" width="12.5546875" style="37" customWidth="1"/>
    <col min="10500" max="10500" width="13.5546875" style="37" customWidth="1"/>
    <col min="10501" max="10501" width="18.109375" style="37" customWidth="1"/>
    <col min="10502" max="10502" width="23.109375" style="37" customWidth="1"/>
    <col min="10503" max="10503" width="8.6640625" style="37"/>
    <col min="10504" max="10504" width="15.5546875" style="37" customWidth="1"/>
    <col min="10505" max="10752" width="8.6640625" style="37"/>
    <col min="10753" max="10753" width="11" style="37" customWidth="1"/>
    <col min="10754" max="10754" width="55.109375" style="37" customWidth="1"/>
    <col min="10755" max="10755" width="12.5546875" style="37" customWidth="1"/>
    <col min="10756" max="10756" width="13.5546875" style="37" customWidth="1"/>
    <col min="10757" max="10757" width="18.109375" style="37" customWidth="1"/>
    <col min="10758" max="10758" width="23.109375" style="37" customWidth="1"/>
    <col min="10759" max="10759" width="8.6640625" style="37"/>
    <col min="10760" max="10760" width="15.5546875" style="37" customWidth="1"/>
    <col min="10761" max="11008" width="8.6640625" style="37"/>
    <col min="11009" max="11009" width="11" style="37" customWidth="1"/>
    <col min="11010" max="11010" width="55.109375" style="37" customWidth="1"/>
    <col min="11011" max="11011" width="12.5546875" style="37" customWidth="1"/>
    <col min="11012" max="11012" width="13.5546875" style="37" customWidth="1"/>
    <col min="11013" max="11013" width="18.109375" style="37" customWidth="1"/>
    <col min="11014" max="11014" width="23.109375" style="37" customWidth="1"/>
    <col min="11015" max="11015" width="8.6640625" style="37"/>
    <col min="11016" max="11016" width="15.5546875" style="37" customWidth="1"/>
    <col min="11017" max="11264" width="8.6640625" style="37"/>
    <col min="11265" max="11265" width="11" style="37" customWidth="1"/>
    <col min="11266" max="11266" width="55.109375" style="37" customWidth="1"/>
    <col min="11267" max="11267" width="12.5546875" style="37" customWidth="1"/>
    <col min="11268" max="11268" width="13.5546875" style="37" customWidth="1"/>
    <col min="11269" max="11269" width="18.109375" style="37" customWidth="1"/>
    <col min="11270" max="11270" width="23.109375" style="37" customWidth="1"/>
    <col min="11271" max="11271" width="8.6640625" style="37"/>
    <col min="11272" max="11272" width="15.5546875" style="37" customWidth="1"/>
    <col min="11273" max="11520" width="8.6640625" style="37"/>
    <col min="11521" max="11521" width="11" style="37" customWidth="1"/>
    <col min="11522" max="11522" width="55.109375" style="37" customWidth="1"/>
    <col min="11523" max="11523" width="12.5546875" style="37" customWidth="1"/>
    <col min="11524" max="11524" width="13.5546875" style="37" customWidth="1"/>
    <col min="11525" max="11525" width="18.109375" style="37" customWidth="1"/>
    <col min="11526" max="11526" width="23.109375" style="37" customWidth="1"/>
    <col min="11527" max="11527" width="8.6640625" style="37"/>
    <col min="11528" max="11528" width="15.5546875" style="37" customWidth="1"/>
    <col min="11529" max="11776" width="8.6640625" style="37"/>
    <col min="11777" max="11777" width="11" style="37" customWidth="1"/>
    <col min="11778" max="11778" width="55.109375" style="37" customWidth="1"/>
    <col min="11779" max="11779" width="12.5546875" style="37" customWidth="1"/>
    <col min="11780" max="11780" width="13.5546875" style="37" customWidth="1"/>
    <col min="11781" max="11781" width="18.109375" style="37" customWidth="1"/>
    <col min="11782" max="11782" width="23.109375" style="37" customWidth="1"/>
    <col min="11783" max="11783" width="8.6640625" style="37"/>
    <col min="11784" max="11784" width="15.5546875" style="37" customWidth="1"/>
    <col min="11785" max="12032" width="8.6640625" style="37"/>
    <col min="12033" max="12033" width="11" style="37" customWidth="1"/>
    <col min="12034" max="12034" width="55.109375" style="37" customWidth="1"/>
    <col min="12035" max="12035" width="12.5546875" style="37" customWidth="1"/>
    <col min="12036" max="12036" width="13.5546875" style="37" customWidth="1"/>
    <col min="12037" max="12037" width="18.109375" style="37" customWidth="1"/>
    <col min="12038" max="12038" width="23.109375" style="37" customWidth="1"/>
    <col min="12039" max="12039" width="8.6640625" style="37"/>
    <col min="12040" max="12040" width="15.5546875" style="37" customWidth="1"/>
    <col min="12041" max="12288" width="8.6640625" style="37"/>
    <col min="12289" max="12289" width="11" style="37" customWidth="1"/>
    <col min="12290" max="12290" width="55.109375" style="37" customWidth="1"/>
    <col min="12291" max="12291" width="12.5546875" style="37" customWidth="1"/>
    <col min="12292" max="12292" width="13.5546875" style="37" customWidth="1"/>
    <col min="12293" max="12293" width="18.109375" style="37" customWidth="1"/>
    <col min="12294" max="12294" width="23.109375" style="37" customWidth="1"/>
    <col min="12295" max="12295" width="8.6640625" style="37"/>
    <col min="12296" max="12296" width="15.5546875" style="37" customWidth="1"/>
    <col min="12297" max="12544" width="8.6640625" style="37"/>
    <col min="12545" max="12545" width="11" style="37" customWidth="1"/>
    <col min="12546" max="12546" width="55.109375" style="37" customWidth="1"/>
    <col min="12547" max="12547" width="12.5546875" style="37" customWidth="1"/>
    <col min="12548" max="12548" width="13.5546875" style="37" customWidth="1"/>
    <col min="12549" max="12549" width="18.109375" style="37" customWidth="1"/>
    <col min="12550" max="12550" width="23.109375" style="37" customWidth="1"/>
    <col min="12551" max="12551" width="8.6640625" style="37"/>
    <col min="12552" max="12552" width="15.5546875" style="37" customWidth="1"/>
    <col min="12553" max="12800" width="8.6640625" style="37"/>
    <col min="12801" max="12801" width="11" style="37" customWidth="1"/>
    <col min="12802" max="12802" width="55.109375" style="37" customWidth="1"/>
    <col min="12803" max="12803" width="12.5546875" style="37" customWidth="1"/>
    <col min="12804" max="12804" width="13.5546875" style="37" customWidth="1"/>
    <col min="12805" max="12805" width="18.109375" style="37" customWidth="1"/>
    <col min="12806" max="12806" width="23.109375" style="37" customWidth="1"/>
    <col min="12807" max="12807" width="8.6640625" style="37"/>
    <col min="12808" max="12808" width="15.5546875" style="37" customWidth="1"/>
    <col min="12809" max="13056" width="8.6640625" style="37"/>
    <col min="13057" max="13057" width="11" style="37" customWidth="1"/>
    <col min="13058" max="13058" width="55.109375" style="37" customWidth="1"/>
    <col min="13059" max="13059" width="12.5546875" style="37" customWidth="1"/>
    <col min="13060" max="13060" width="13.5546875" style="37" customWidth="1"/>
    <col min="13061" max="13061" width="18.109375" style="37" customWidth="1"/>
    <col min="13062" max="13062" width="23.109375" style="37" customWidth="1"/>
    <col min="13063" max="13063" width="8.6640625" style="37"/>
    <col min="13064" max="13064" width="15.5546875" style="37" customWidth="1"/>
    <col min="13065" max="13312" width="8.6640625" style="37"/>
    <col min="13313" max="13313" width="11" style="37" customWidth="1"/>
    <col min="13314" max="13314" width="55.109375" style="37" customWidth="1"/>
    <col min="13315" max="13315" width="12.5546875" style="37" customWidth="1"/>
    <col min="13316" max="13316" width="13.5546875" style="37" customWidth="1"/>
    <col min="13317" max="13317" width="18.109375" style="37" customWidth="1"/>
    <col min="13318" max="13318" width="23.109375" style="37" customWidth="1"/>
    <col min="13319" max="13319" width="8.6640625" style="37"/>
    <col min="13320" max="13320" width="15.5546875" style="37" customWidth="1"/>
    <col min="13321" max="13568" width="8.6640625" style="37"/>
    <col min="13569" max="13569" width="11" style="37" customWidth="1"/>
    <col min="13570" max="13570" width="55.109375" style="37" customWidth="1"/>
    <col min="13571" max="13571" width="12.5546875" style="37" customWidth="1"/>
    <col min="13572" max="13572" width="13.5546875" style="37" customWidth="1"/>
    <col min="13573" max="13573" width="18.109375" style="37" customWidth="1"/>
    <col min="13574" max="13574" width="23.109375" style="37" customWidth="1"/>
    <col min="13575" max="13575" width="8.6640625" style="37"/>
    <col min="13576" max="13576" width="15.5546875" style="37" customWidth="1"/>
    <col min="13577" max="13824" width="8.6640625" style="37"/>
    <col min="13825" max="13825" width="11" style="37" customWidth="1"/>
    <col min="13826" max="13826" width="55.109375" style="37" customWidth="1"/>
    <col min="13827" max="13827" width="12.5546875" style="37" customWidth="1"/>
    <col min="13828" max="13828" width="13.5546875" style="37" customWidth="1"/>
    <col min="13829" max="13829" width="18.109375" style="37" customWidth="1"/>
    <col min="13830" max="13830" width="23.109375" style="37" customWidth="1"/>
    <col min="13831" max="13831" width="8.6640625" style="37"/>
    <col min="13832" max="13832" width="15.5546875" style="37" customWidth="1"/>
    <col min="13833" max="14080" width="8.6640625" style="37"/>
    <col min="14081" max="14081" width="11" style="37" customWidth="1"/>
    <col min="14082" max="14082" width="55.109375" style="37" customWidth="1"/>
    <col min="14083" max="14083" width="12.5546875" style="37" customWidth="1"/>
    <col min="14084" max="14084" width="13.5546875" style="37" customWidth="1"/>
    <col min="14085" max="14085" width="18.109375" style="37" customWidth="1"/>
    <col min="14086" max="14086" width="23.109375" style="37" customWidth="1"/>
    <col min="14087" max="14087" width="8.6640625" style="37"/>
    <col min="14088" max="14088" width="15.5546875" style="37" customWidth="1"/>
    <col min="14089" max="14336" width="8.6640625" style="37"/>
    <col min="14337" max="14337" width="11" style="37" customWidth="1"/>
    <col min="14338" max="14338" width="55.109375" style="37" customWidth="1"/>
    <col min="14339" max="14339" width="12.5546875" style="37" customWidth="1"/>
    <col min="14340" max="14340" width="13.5546875" style="37" customWidth="1"/>
    <col min="14341" max="14341" width="18.109375" style="37" customWidth="1"/>
    <col min="14342" max="14342" width="23.109375" style="37" customWidth="1"/>
    <col min="14343" max="14343" width="8.6640625" style="37"/>
    <col min="14344" max="14344" width="15.5546875" style="37" customWidth="1"/>
    <col min="14345" max="14592" width="8.6640625" style="37"/>
    <col min="14593" max="14593" width="11" style="37" customWidth="1"/>
    <col min="14594" max="14594" width="55.109375" style="37" customWidth="1"/>
    <col min="14595" max="14595" width="12.5546875" style="37" customWidth="1"/>
    <col min="14596" max="14596" width="13.5546875" style="37" customWidth="1"/>
    <col min="14597" max="14597" width="18.109375" style="37" customWidth="1"/>
    <col min="14598" max="14598" width="23.109375" style="37" customWidth="1"/>
    <col min="14599" max="14599" width="8.6640625" style="37"/>
    <col min="14600" max="14600" width="15.5546875" style="37" customWidth="1"/>
    <col min="14601" max="14848" width="8.6640625" style="37"/>
    <col min="14849" max="14849" width="11" style="37" customWidth="1"/>
    <col min="14850" max="14850" width="55.109375" style="37" customWidth="1"/>
    <col min="14851" max="14851" width="12.5546875" style="37" customWidth="1"/>
    <col min="14852" max="14852" width="13.5546875" style="37" customWidth="1"/>
    <col min="14853" max="14853" width="18.109375" style="37" customWidth="1"/>
    <col min="14854" max="14854" width="23.109375" style="37" customWidth="1"/>
    <col min="14855" max="14855" width="8.6640625" style="37"/>
    <col min="14856" max="14856" width="15.5546875" style="37" customWidth="1"/>
    <col min="14857" max="15104" width="8.6640625" style="37"/>
    <col min="15105" max="15105" width="11" style="37" customWidth="1"/>
    <col min="15106" max="15106" width="55.109375" style="37" customWidth="1"/>
    <col min="15107" max="15107" width="12.5546875" style="37" customWidth="1"/>
    <col min="15108" max="15108" width="13.5546875" style="37" customWidth="1"/>
    <col min="15109" max="15109" width="18.109375" style="37" customWidth="1"/>
    <col min="15110" max="15110" width="23.109375" style="37" customWidth="1"/>
    <col min="15111" max="15111" width="8.6640625" style="37"/>
    <col min="15112" max="15112" width="15.5546875" style="37" customWidth="1"/>
    <col min="15113" max="15360" width="8.6640625" style="37"/>
    <col min="15361" max="15361" width="11" style="37" customWidth="1"/>
    <col min="15362" max="15362" width="55.109375" style="37" customWidth="1"/>
    <col min="15363" max="15363" width="12.5546875" style="37" customWidth="1"/>
    <col min="15364" max="15364" width="13.5546875" style="37" customWidth="1"/>
    <col min="15365" max="15365" width="18.109375" style="37" customWidth="1"/>
    <col min="15366" max="15366" width="23.109375" style="37" customWidth="1"/>
    <col min="15367" max="15367" width="8.6640625" style="37"/>
    <col min="15368" max="15368" width="15.5546875" style="37" customWidth="1"/>
    <col min="15369" max="15616" width="8.6640625" style="37"/>
    <col min="15617" max="15617" width="11" style="37" customWidth="1"/>
    <col min="15618" max="15618" width="55.109375" style="37" customWidth="1"/>
    <col min="15619" max="15619" width="12.5546875" style="37" customWidth="1"/>
    <col min="15620" max="15620" width="13.5546875" style="37" customWidth="1"/>
    <col min="15621" max="15621" width="18.109375" style="37" customWidth="1"/>
    <col min="15622" max="15622" width="23.109375" style="37" customWidth="1"/>
    <col min="15623" max="15623" width="8.6640625" style="37"/>
    <col min="15624" max="15624" width="15.5546875" style="37" customWidth="1"/>
    <col min="15625" max="15872" width="8.6640625" style="37"/>
    <col min="15873" max="15873" width="11" style="37" customWidth="1"/>
    <col min="15874" max="15874" width="55.109375" style="37" customWidth="1"/>
    <col min="15875" max="15875" width="12.5546875" style="37" customWidth="1"/>
    <col min="15876" max="15876" width="13.5546875" style="37" customWidth="1"/>
    <col min="15877" max="15877" width="18.109375" style="37" customWidth="1"/>
    <col min="15878" max="15878" width="23.109375" style="37" customWidth="1"/>
    <col min="15879" max="15879" width="8.6640625" style="37"/>
    <col min="15880" max="15880" width="15.5546875" style="37" customWidth="1"/>
    <col min="15881" max="16128" width="8.6640625" style="37"/>
    <col min="16129" max="16129" width="11" style="37" customWidth="1"/>
    <col min="16130" max="16130" width="55.109375" style="37" customWidth="1"/>
    <col min="16131" max="16131" width="12.5546875" style="37" customWidth="1"/>
    <col min="16132" max="16132" width="13.5546875" style="37" customWidth="1"/>
    <col min="16133" max="16133" width="18.109375" style="37" customWidth="1"/>
    <col min="16134" max="16134" width="23.109375" style="37" customWidth="1"/>
    <col min="16135" max="16135" width="8.6640625" style="37"/>
    <col min="16136" max="16136" width="15.5546875" style="37" customWidth="1"/>
    <col min="16137" max="16384" width="8.6640625" style="37"/>
  </cols>
  <sheetData>
    <row r="1" spans="1:6" ht="15.6" x14ac:dyDescent="0.3">
      <c r="A1" s="206" t="s">
        <v>0</v>
      </c>
      <c r="B1" s="207"/>
      <c r="C1" s="207"/>
      <c r="D1" s="207"/>
      <c r="E1" s="207"/>
      <c r="F1" s="208"/>
    </row>
    <row r="2" spans="1:6" ht="15.6" x14ac:dyDescent="0.3">
      <c r="A2" s="209" t="s">
        <v>74</v>
      </c>
      <c r="B2" s="210"/>
      <c r="C2" s="210"/>
      <c r="D2" s="210"/>
      <c r="E2" s="210"/>
      <c r="F2" s="211"/>
    </row>
    <row r="3" spans="1:6" ht="15.6" x14ac:dyDescent="0.3">
      <c r="A3" s="209" t="s">
        <v>83</v>
      </c>
      <c r="B3" s="210"/>
      <c r="C3" s="210"/>
      <c r="D3" s="210"/>
      <c r="E3" s="210"/>
      <c r="F3" s="211"/>
    </row>
    <row r="4" spans="1:6" ht="15.6" x14ac:dyDescent="0.3">
      <c r="A4" s="214" t="s">
        <v>84</v>
      </c>
      <c r="B4" s="215"/>
      <c r="C4" s="215"/>
      <c r="D4" s="215"/>
      <c r="E4" s="215"/>
      <c r="F4" s="216"/>
    </row>
    <row r="5" spans="1:6" ht="15.6" x14ac:dyDescent="0.3">
      <c r="A5" s="41" t="s">
        <v>3</v>
      </c>
      <c r="B5" s="42" t="s">
        <v>4</v>
      </c>
      <c r="C5" s="41" t="s">
        <v>6</v>
      </c>
      <c r="D5" s="41" t="s">
        <v>9</v>
      </c>
      <c r="E5" s="43" t="s">
        <v>7</v>
      </c>
      <c r="F5" s="43" t="s">
        <v>85</v>
      </c>
    </row>
    <row r="6" spans="1:6" s="47" customFormat="1" ht="120" x14ac:dyDescent="0.25">
      <c r="A6" s="44"/>
      <c r="B6" s="45" t="s">
        <v>86</v>
      </c>
      <c r="C6" s="46"/>
      <c r="D6" s="46"/>
      <c r="E6" s="46"/>
      <c r="F6" s="46"/>
    </row>
    <row r="7" spans="1:6" ht="30.75" customHeight="1" x14ac:dyDescent="0.25">
      <c r="A7" s="44">
        <v>1</v>
      </c>
      <c r="B7" s="48" t="s">
        <v>87</v>
      </c>
      <c r="C7" s="48"/>
      <c r="D7" s="48"/>
      <c r="E7" s="48"/>
      <c r="F7" s="48"/>
    </row>
    <row r="8" spans="1:6" ht="45" x14ac:dyDescent="0.25">
      <c r="A8" s="44">
        <v>1.1000000000000001</v>
      </c>
      <c r="B8" s="49" t="s">
        <v>88</v>
      </c>
      <c r="C8" s="49" t="s">
        <v>89</v>
      </c>
      <c r="D8" s="49">
        <v>1</v>
      </c>
      <c r="E8" s="50"/>
      <c r="F8" s="50"/>
    </row>
    <row r="9" spans="1:6" x14ac:dyDescent="0.25">
      <c r="A9" s="44"/>
      <c r="B9" s="49"/>
      <c r="C9" s="49"/>
      <c r="D9" s="49"/>
      <c r="E9" s="50"/>
      <c r="F9" s="50"/>
    </row>
    <row r="10" spans="1:6" ht="51.6" customHeight="1" x14ac:dyDescent="0.25">
      <c r="A10" s="44">
        <v>1.2</v>
      </c>
      <c r="B10" s="49" t="s">
        <v>90</v>
      </c>
      <c r="C10" s="49" t="s">
        <v>89</v>
      </c>
      <c r="D10" s="49">
        <v>1</v>
      </c>
      <c r="E10" s="50"/>
      <c r="F10" s="50"/>
    </row>
    <row r="11" spans="1:6" x14ac:dyDescent="0.25">
      <c r="A11" s="44"/>
      <c r="B11" s="49"/>
      <c r="C11" s="49"/>
      <c r="D11" s="49"/>
      <c r="E11" s="50"/>
      <c r="F11" s="50"/>
    </row>
    <row r="12" spans="1:6" ht="45" x14ac:dyDescent="0.25">
      <c r="A12" s="44">
        <v>1.3</v>
      </c>
      <c r="B12" s="49" t="s">
        <v>91</v>
      </c>
      <c r="C12" s="49" t="s">
        <v>89</v>
      </c>
      <c r="D12" s="49">
        <v>1</v>
      </c>
      <c r="E12" s="50"/>
      <c r="F12" s="50"/>
    </row>
    <row r="13" spans="1:6" x14ac:dyDescent="0.25">
      <c r="A13" s="44"/>
      <c r="B13" s="49"/>
      <c r="C13" s="49"/>
      <c r="D13" s="49"/>
      <c r="E13" s="50"/>
      <c r="F13" s="50"/>
    </row>
    <row r="14" spans="1:6" ht="60" x14ac:dyDescent="0.25">
      <c r="A14" s="44">
        <v>1.4</v>
      </c>
      <c r="B14" s="49" t="s">
        <v>92</v>
      </c>
      <c r="C14" s="49" t="s">
        <v>89</v>
      </c>
      <c r="D14" s="49">
        <v>1</v>
      </c>
      <c r="E14" s="50"/>
      <c r="F14" s="50"/>
    </row>
    <row r="15" spans="1:6" x14ac:dyDescent="0.25">
      <c r="A15" s="44"/>
      <c r="B15" s="49"/>
      <c r="C15" s="49"/>
      <c r="D15" s="49"/>
      <c r="E15" s="50"/>
      <c r="F15" s="50"/>
    </row>
    <row r="16" spans="1:6" ht="30" x14ac:dyDescent="0.25">
      <c r="A16" s="44">
        <v>1.5</v>
      </c>
      <c r="B16" s="49" t="s">
        <v>93</v>
      </c>
      <c r="C16" s="49" t="s">
        <v>89</v>
      </c>
      <c r="D16" s="49">
        <v>1</v>
      </c>
      <c r="E16" s="50"/>
      <c r="F16" s="50"/>
    </row>
    <row r="17" spans="1:8" x14ac:dyDescent="0.25">
      <c r="A17" s="44"/>
      <c r="B17" s="49" t="s">
        <v>41</v>
      </c>
      <c r="C17" s="49"/>
      <c r="D17" s="49"/>
    </row>
    <row r="18" spans="1:8" ht="60" x14ac:dyDescent="0.25">
      <c r="A18" s="44">
        <v>1.6</v>
      </c>
      <c r="B18" s="49" t="s">
        <v>94</v>
      </c>
      <c r="C18" s="49" t="s">
        <v>95</v>
      </c>
      <c r="D18" s="49">
        <v>1</v>
      </c>
      <c r="E18" s="50"/>
      <c r="F18" s="50"/>
      <c r="H18" s="52"/>
    </row>
    <row r="19" spans="1:8" x14ac:dyDescent="0.25">
      <c r="A19" s="44"/>
      <c r="B19" s="49"/>
      <c r="C19" s="49"/>
      <c r="D19" s="49"/>
    </row>
    <row r="20" spans="1:8" x14ac:dyDescent="0.25">
      <c r="A20" s="44">
        <v>1.7</v>
      </c>
      <c r="B20" s="49" t="s">
        <v>96</v>
      </c>
      <c r="C20" s="49" t="s">
        <v>95</v>
      </c>
      <c r="D20" s="49">
        <v>1</v>
      </c>
      <c r="E20" s="50"/>
      <c r="F20" s="50"/>
    </row>
    <row r="21" spans="1:8" x14ac:dyDescent="0.25">
      <c r="A21" s="44"/>
      <c r="B21" s="49" t="s">
        <v>41</v>
      </c>
      <c r="C21" s="49"/>
      <c r="D21" s="49"/>
    </row>
    <row r="22" spans="1:8" x14ac:dyDescent="0.25">
      <c r="A22" s="44">
        <v>1.71</v>
      </c>
      <c r="B22" s="49" t="s">
        <v>97</v>
      </c>
      <c r="C22" s="53" t="s">
        <v>98</v>
      </c>
      <c r="D22" s="49">
        <v>1</v>
      </c>
      <c r="E22" s="54">
        <v>0.05</v>
      </c>
    </row>
    <row r="23" spans="1:8" x14ac:dyDescent="0.25">
      <c r="A23" s="44"/>
      <c r="B23" s="49"/>
      <c r="C23" s="49"/>
      <c r="D23" s="49"/>
    </row>
    <row r="24" spans="1:8" ht="30" x14ac:dyDescent="0.25">
      <c r="A24" s="44">
        <v>1.8</v>
      </c>
      <c r="B24" s="49" t="s">
        <v>99</v>
      </c>
      <c r="C24" s="49" t="s">
        <v>95</v>
      </c>
      <c r="D24" s="49">
        <v>1</v>
      </c>
      <c r="E24" s="50"/>
      <c r="F24" s="50"/>
    </row>
    <row r="25" spans="1:8" x14ac:dyDescent="0.25">
      <c r="A25" s="44"/>
      <c r="B25" s="49" t="s">
        <v>41</v>
      </c>
      <c r="C25" s="49"/>
      <c r="D25" s="49"/>
    </row>
    <row r="26" spans="1:8" ht="45" x14ac:dyDescent="0.25">
      <c r="A26" s="55">
        <v>1.9</v>
      </c>
      <c r="B26" s="49" t="s">
        <v>100</v>
      </c>
      <c r="C26" s="53" t="s">
        <v>98</v>
      </c>
      <c r="D26" s="49">
        <v>1</v>
      </c>
      <c r="E26" s="50">
        <v>300000</v>
      </c>
      <c r="F26" s="50">
        <v>0</v>
      </c>
    </row>
    <row r="27" spans="1:8" x14ac:dyDescent="0.25">
      <c r="A27" s="44"/>
      <c r="B27" s="49"/>
      <c r="C27" s="49"/>
      <c r="D27" s="49"/>
      <c r="E27" s="50"/>
      <c r="F27" s="50"/>
    </row>
    <row r="28" spans="1:8" x14ac:dyDescent="0.25">
      <c r="A28" s="55">
        <v>1.1000000000000001</v>
      </c>
      <c r="B28" s="49" t="s">
        <v>101</v>
      </c>
      <c r="C28" s="49" t="s">
        <v>102</v>
      </c>
      <c r="D28" s="49"/>
      <c r="E28" s="50">
        <v>300000</v>
      </c>
      <c r="F28" s="50"/>
    </row>
    <row r="29" spans="1:8" ht="15.6" x14ac:dyDescent="0.3">
      <c r="A29" s="56" t="s">
        <v>30</v>
      </c>
      <c r="B29" s="57"/>
      <c r="C29" s="58"/>
      <c r="D29" s="56"/>
      <c r="E29" s="56"/>
      <c r="F29" s="59">
        <f>SUM(F6:F28)</f>
        <v>0</v>
      </c>
    </row>
    <row r="30" spans="1:8" s="61" customFormat="1" ht="14.7" customHeight="1" x14ac:dyDescent="0.3">
      <c r="A30" s="56" t="s">
        <v>31</v>
      </c>
      <c r="B30" s="57"/>
      <c r="C30" s="58"/>
      <c r="D30" s="56"/>
      <c r="E30" s="56"/>
      <c r="F30" s="60">
        <f>F29</f>
        <v>0</v>
      </c>
    </row>
    <row r="31" spans="1:8" s="61" customFormat="1" ht="14.7" customHeight="1" x14ac:dyDescent="0.25">
      <c r="A31" s="44"/>
      <c r="B31" s="49"/>
      <c r="C31" s="49"/>
      <c r="D31" s="49"/>
      <c r="E31" s="49"/>
      <c r="F31" s="50"/>
    </row>
    <row r="32" spans="1:8" s="61" customFormat="1" ht="14.7" customHeight="1" x14ac:dyDescent="0.25">
      <c r="A32" s="44">
        <v>1.1100000000000001</v>
      </c>
      <c r="B32" s="49" t="s">
        <v>103</v>
      </c>
      <c r="C32" s="49"/>
      <c r="D32" s="49"/>
      <c r="E32" s="49"/>
      <c r="F32" s="62"/>
    </row>
    <row r="33" spans="1:6" s="61" customFormat="1" ht="14.7" customHeight="1" x14ac:dyDescent="0.25">
      <c r="A33" s="44"/>
      <c r="B33" s="49"/>
      <c r="C33" s="49"/>
      <c r="D33" s="49"/>
      <c r="E33" s="49"/>
      <c r="F33" s="62"/>
    </row>
    <row r="34" spans="1:6" s="61" customFormat="1" ht="14.7" customHeight="1" x14ac:dyDescent="0.25">
      <c r="A34" s="44" t="s">
        <v>104</v>
      </c>
      <c r="B34" s="49" t="s">
        <v>105</v>
      </c>
      <c r="C34" s="49"/>
      <c r="D34" s="49"/>
      <c r="E34" s="49"/>
      <c r="F34" s="63"/>
    </row>
    <row r="35" spans="1:6" s="61" customFormat="1" ht="14.7" customHeight="1" x14ac:dyDescent="0.25">
      <c r="A35" s="44"/>
      <c r="B35" s="49"/>
      <c r="C35" s="49"/>
      <c r="D35" s="49"/>
      <c r="E35" s="49"/>
      <c r="F35" s="63"/>
    </row>
    <row r="36" spans="1:6" s="61" customFormat="1" ht="14.7" customHeight="1" x14ac:dyDescent="0.25">
      <c r="A36" s="44" t="s">
        <v>104</v>
      </c>
      <c r="B36" s="49" t="s">
        <v>106</v>
      </c>
      <c r="C36" s="49" t="s">
        <v>95</v>
      </c>
      <c r="D36" s="49">
        <v>1</v>
      </c>
      <c r="E36" s="49"/>
      <c r="F36" s="64"/>
    </row>
    <row r="37" spans="1:6" s="61" customFormat="1" ht="14.7" customHeight="1" x14ac:dyDescent="0.25">
      <c r="A37" s="44"/>
      <c r="B37" s="49"/>
      <c r="C37" s="49"/>
      <c r="D37" s="49"/>
      <c r="E37" s="49"/>
      <c r="F37" s="64"/>
    </row>
    <row r="38" spans="1:6" s="61" customFormat="1" ht="14.7" customHeight="1" x14ac:dyDescent="0.25">
      <c r="A38" s="44" t="s">
        <v>107</v>
      </c>
      <c r="B38" s="49" t="s">
        <v>108</v>
      </c>
      <c r="C38" s="49" t="s">
        <v>95</v>
      </c>
      <c r="D38" s="49">
        <v>1</v>
      </c>
      <c r="E38" s="49"/>
      <c r="F38" s="64"/>
    </row>
    <row r="39" spans="1:6" s="61" customFormat="1" ht="14.7" customHeight="1" x14ac:dyDescent="0.25">
      <c r="A39" s="44"/>
      <c r="B39" s="49"/>
      <c r="C39" s="49"/>
      <c r="D39" s="49"/>
      <c r="E39" s="49"/>
      <c r="F39" s="64"/>
    </row>
    <row r="40" spans="1:6" s="61" customFormat="1" ht="14.7" customHeight="1" x14ac:dyDescent="0.25">
      <c r="A40" s="44" t="s">
        <v>109</v>
      </c>
      <c r="B40" s="49" t="s">
        <v>110</v>
      </c>
      <c r="C40" s="49" t="s">
        <v>111</v>
      </c>
      <c r="D40" s="49">
        <v>12</v>
      </c>
      <c r="E40" s="49"/>
      <c r="F40" s="64"/>
    </row>
    <row r="41" spans="1:6" s="61" customFormat="1" ht="14.7" customHeight="1" x14ac:dyDescent="0.25">
      <c r="A41" s="44"/>
      <c r="B41" s="49"/>
      <c r="C41" s="49"/>
      <c r="D41" s="49"/>
      <c r="E41" s="49"/>
      <c r="F41" s="64"/>
    </row>
    <row r="42" spans="1:6" s="61" customFormat="1" ht="14.7" customHeight="1" x14ac:dyDescent="0.25">
      <c r="A42" s="44" t="s">
        <v>112</v>
      </c>
      <c r="B42" s="49" t="s">
        <v>113</v>
      </c>
      <c r="C42" s="49" t="s">
        <v>114</v>
      </c>
      <c r="D42" s="49">
        <v>1</v>
      </c>
      <c r="E42" s="49"/>
      <c r="F42" s="64"/>
    </row>
    <row r="43" spans="1:6" s="61" customFormat="1" ht="14.7" customHeight="1" x14ac:dyDescent="0.25">
      <c r="A43" s="44"/>
      <c r="B43" s="49"/>
      <c r="C43" s="49"/>
      <c r="D43" s="49"/>
      <c r="E43" s="49"/>
      <c r="F43" s="64"/>
    </row>
    <row r="44" spans="1:6" s="61" customFormat="1" ht="14.7" customHeight="1" x14ac:dyDescent="0.25">
      <c r="A44" s="44" t="s">
        <v>115</v>
      </c>
      <c r="B44" s="49" t="s">
        <v>116</v>
      </c>
      <c r="C44" s="49" t="s">
        <v>95</v>
      </c>
      <c r="D44" s="49">
        <v>1</v>
      </c>
      <c r="E44" s="49"/>
      <c r="F44" s="64"/>
    </row>
    <row r="45" spans="1:6" s="61" customFormat="1" ht="14.7" customHeight="1" x14ac:dyDescent="0.25">
      <c r="A45" s="44"/>
      <c r="B45" s="49"/>
      <c r="C45" s="49"/>
      <c r="D45" s="49"/>
      <c r="E45" s="49"/>
      <c r="F45" s="64"/>
    </row>
    <row r="46" spans="1:6" s="61" customFormat="1" ht="14.7" customHeight="1" x14ac:dyDescent="0.25">
      <c r="A46" s="44" t="s">
        <v>117</v>
      </c>
      <c r="B46" s="49" t="s">
        <v>118</v>
      </c>
      <c r="C46" s="49" t="s">
        <v>95</v>
      </c>
      <c r="D46" s="49">
        <v>1</v>
      </c>
      <c r="E46" s="49"/>
      <c r="F46" s="64"/>
    </row>
    <row r="47" spans="1:6" s="61" customFormat="1" ht="14.7" customHeight="1" x14ac:dyDescent="0.25">
      <c r="A47" s="44"/>
      <c r="B47" s="49"/>
      <c r="C47" s="49"/>
      <c r="D47" s="49"/>
      <c r="E47" s="49"/>
      <c r="F47" s="64"/>
    </row>
    <row r="48" spans="1:6" s="61" customFormat="1" ht="14.7" customHeight="1" x14ac:dyDescent="0.25">
      <c r="A48" s="44" t="s">
        <v>119</v>
      </c>
      <c r="B48" s="49" t="s">
        <v>120</v>
      </c>
      <c r="C48" s="49" t="s">
        <v>95</v>
      </c>
      <c r="D48" s="49">
        <v>1</v>
      </c>
      <c r="E48" s="49"/>
      <c r="F48" s="64"/>
    </row>
    <row r="49" spans="1:6" s="61" customFormat="1" ht="14.7" customHeight="1" x14ac:dyDescent="0.25">
      <c r="A49" s="44"/>
      <c r="B49" s="49"/>
      <c r="C49" s="49"/>
      <c r="D49" s="49"/>
      <c r="E49" s="49"/>
      <c r="F49" s="64"/>
    </row>
    <row r="50" spans="1:6" s="61" customFormat="1" ht="14.7" customHeight="1" x14ac:dyDescent="0.25">
      <c r="A50" s="44">
        <v>1.1200000000000001</v>
      </c>
      <c r="B50" s="49" t="s">
        <v>121</v>
      </c>
      <c r="C50" s="49"/>
      <c r="D50" s="49"/>
      <c r="E50" s="49"/>
      <c r="F50" s="63"/>
    </row>
    <row r="51" spans="1:6" s="61" customFormat="1" ht="14.7" customHeight="1" x14ac:dyDescent="0.25">
      <c r="A51" s="44"/>
      <c r="B51" s="49"/>
      <c r="C51" s="49"/>
      <c r="D51" s="49"/>
      <c r="E51" s="49"/>
      <c r="F51" s="63"/>
    </row>
    <row r="52" spans="1:6" s="61" customFormat="1" ht="14.7" customHeight="1" x14ac:dyDescent="0.25">
      <c r="A52" s="44" t="s">
        <v>122</v>
      </c>
      <c r="B52" s="49" t="s">
        <v>123</v>
      </c>
      <c r="C52" s="49" t="s">
        <v>95</v>
      </c>
      <c r="D52" s="49">
        <v>1</v>
      </c>
      <c r="E52" s="49"/>
      <c r="F52" s="64"/>
    </row>
    <row r="53" spans="1:6" s="61" customFormat="1" ht="14.7" customHeight="1" x14ac:dyDescent="0.25">
      <c r="A53" s="44"/>
      <c r="B53" s="49"/>
      <c r="C53" s="49"/>
      <c r="D53" s="49"/>
      <c r="E53" s="49"/>
      <c r="F53" s="64"/>
    </row>
    <row r="54" spans="1:6" s="61" customFormat="1" x14ac:dyDescent="0.25">
      <c r="A54" s="44" t="s">
        <v>124</v>
      </c>
      <c r="B54" s="49" t="s">
        <v>125</v>
      </c>
      <c r="C54" s="49" t="s">
        <v>95</v>
      </c>
      <c r="D54" s="49">
        <v>1</v>
      </c>
      <c r="E54" s="49"/>
      <c r="F54" s="64"/>
    </row>
    <row r="55" spans="1:6" s="61" customFormat="1" x14ac:dyDescent="0.25">
      <c r="A55" s="44"/>
      <c r="B55" s="49"/>
      <c r="C55" s="49"/>
      <c r="D55" s="49"/>
      <c r="E55" s="49"/>
      <c r="F55" s="64"/>
    </row>
    <row r="56" spans="1:6" s="61" customFormat="1" ht="14.7" customHeight="1" x14ac:dyDescent="0.25">
      <c r="A56" s="44" t="s">
        <v>126</v>
      </c>
      <c r="B56" s="49" t="s">
        <v>127</v>
      </c>
      <c r="C56" s="49" t="s">
        <v>95</v>
      </c>
      <c r="D56" s="49">
        <v>1</v>
      </c>
      <c r="E56" s="49"/>
      <c r="F56" s="64"/>
    </row>
    <row r="57" spans="1:6" s="61" customFormat="1" ht="14.7" customHeight="1" x14ac:dyDescent="0.25">
      <c r="A57" s="44"/>
      <c r="B57" s="49"/>
      <c r="C57" s="49"/>
      <c r="D57" s="49"/>
      <c r="E57" s="49"/>
      <c r="F57" s="64"/>
    </row>
    <row r="58" spans="1:6" s="61" customFormat="1" ht="14.7" customHeight="1" x14ac:dyDescent="0.25">
      <c r="A58" s="44" t="s">
        <v>128</v>
      </c>
      <c r="B58" s="49" t="s">
        <v>129</v>
      </c>
      <c r="C58" s="49" t="s">
        <v>95</v>
      </c>
      <c r="D58" s="49">
        <v>1</v>
      </c>
      <c r="E58" s="49"/>
      <c r="F58" s="64"/>
    </row>
    <row r="59" spans="1:6" s="61" customFormat="1" ht="14.7" customHeight="1" x14ac:dyDescent="0.25">
      <c r="A59" s="44"/>
      <c r="B59" s="49"/>
      <c r="C59" s="49"/>
      <c r="D59" s="49"/>
      <c r="E59" s="49"/>
      <c r="F59" s="64"/>
    </row>
    <row r="60" spans="1:6" s="65" customFormat="1" ht="14.7" customHeight="1" x14ac:dyDescent="0.25">
      <c r="A60" s="44" t="s">
        <v>130</v>
      </c>
      <c r="B60" s="49" t="s">
        <v>131</v>
      </c>
      <c r="C60" s="49" t="s">
        <v>95</v>
      </c>
      <c r="D60" s="49">
        <v>1</v>
      </c>
      <c r="E60" s="49"/>
      <c r="F60" s="64"/>
    </row>
    <row r="61" spans="1:6" s="65" customFormat="1" ht="14.7" customHeight="1" x14ac:dyDescent="0.25">
      <c r="A61" s="44"/>
      <c r="B61" s="49"/>
      <c r="C61" s="49"/>
      <c r="D61" s="49"/>
      <c r="E61" s="49"/>
      <c r="F61" s="62"/>
    </row>
    <row r="62" spans="1:6" s="61" customFormat="1" ht="14.7" customHeight="1" x14ac:dyDescent="0.25">
      <c r="A62" s="44" t="s">
        <v>132</v>
      </c>
      <c r="B62" s="49" t="s">
        <v>133</v>
      </c>
      <c r="C62" s="49"/>
      <c r="D62" s="49"/>
      <c r="E62" s="49"/>
      <c r="F62" s="63"/>
    </row>
    <row r="63" spans="1:6" s="61" customFormat="1" ht="14.7" customHeight="1" x14ac:dyDescent="0.25">
      <c r="A63" s="44"/>
      <c r="B63" s="49"/>
      <c r="C63" s="49"/>
      <c r="D63" s="49"/>
      <c r="E63" s="49"/>
      <c r="F63" s="63"/>
    </row>
    <row r="64" spans="1:6" s="61" customFormat="1" ht="14.7" customHeight="1" x14ac:dyDescent="0.25">
      <c r="A64" s="44" t="s">
        <v>134</v>
      </c>
      <c r="B64" s="49" t="s">
        <v>135</v>
      </c>
      <c r="C64" s="49" t="s">
        <v>111</v>
      </c>
      <c r="D64" s="49">
        <v>12</v>
      </c>
      <c r="E64" s="49"/>
      <c r="F64" s="64"/>
    </row>
    <row r="65" spans="1:6" s="61" customFormat="1" ht="14.7" customHeight="1" x14ac:dyDescent="0.25">
      <c r="A65" s="44"/>
      <c r="B65" s="49"/>
      <c r="C65" s="49"/>
      <c r="D65" s="49"/>
      <c r="E65" s="49"/>
      <c r="F65" s="64"/>
    </row>
    <row r="66" spans="1:6" s="61" customFormat="1" ht="14.7" customHeight="1" x14ac:dyDescent="0.25">
      <c r="A66" s="44">
        <v>1.1399999999999999</v>
      </c>
      <c r="B66" s="49" t="s">
        <v>136</v>
      </c>
      <c r="C66" s="49"/>
      <c r="D66" s="49"/>
      <c r="E66" s="49"/>
      <c r="F66" s="63"/>
    </row>
    <row r="67" spans="1:6" s="61" customFormat="1" ht="14.7" customHeight="1" x14ac:dyDescent="0.25">
      <c r="A67" s="44"/>
      <c r="B67" s="49"/>
      <c r="C67" s="49"/>
      <c r="D67" s="49"/>
      <c r="E67" s="49"/>
      <c r="F67" s="63"/>
    </row>
    <row r="68" spans="1:6" s="61" customFormat="1" ht="14.7" customHeight="1" x14ac:dyDescent="0.25">
      <c r="A68" s="44" t="s">
        <v>137</v>
      </c>
      <c r="B68" s="49" t="s">
        <v>138</v>
      </c>
      <c r="C68" s="49" t="s">
        <v>95</v>
      </c>
      <c r="D68" s="49">
        <v>1</v>
      </c>
      <c r="E68" s="49"/>
      <c r="F68" s="64"/>
    </row>
    <row r="69" spans="1:6" s="61" customFormat="1" ht="14.7" customHeight="1" x14ac:dyDescent="0.25">
      <c r="A69" s="44"/>
      <c r="B69" s="49"/>
      <c r="C69" s="49"/>
      <c r="E69" s="49"/>
      <c r="F69" s="64"/>
    </row>
    <row r="70" spans="1:6" s="61" customFormat="1" ht="14.7" customHeight="1" x14ac:dyDescent="0.25">
      <c r="A70" s="44" t="s">
        <v>139</v>
      </c>
      <c r="B70" s="49" t="s">
        <v>140</v>
      </c>
      <c r="C70" s="49" t="s">
        <v>95</v>
      </c>
      <c r="D70" s="49">
        <v>1</v>
      </c>
      <c r="E70" s="49"/>
      <c r="F70" s="64"/>
    </row>
    <row r="71" spans="1:6" s="61" customFormat="1" ht="14.7" customHeight="1" x14ac:dyDescent="0.25">
      <c r="A71" s="44"/>
      <c r="B71" s="49"/>
      <c r="C71" s="49"/>
      <c r="D71" s="49"/>
      <c r="E71" s="49"/>
      <c r="F71" s="64"/>
    </row>
    <row r="72" spans="1:6" s="61" customFormat="1" ht="14.7" customHeight="1" x14ac:dyDescent="0.25">
      <c r="A72" s="44" t="s">
        <v>141</v>
      </c>
      <c r="B72" s="49" t="s">
        <v>142</v>
      </c>
      <c r="C72" s="49" t="s">
        <v>95</v>
      </c>
      <c r="D72" s="49">
        <v>1</v>
      </c>
      <c r="E72" s="49"/>
      <c r="F72" s="64"/>
    </row>
    <row r="73" spans="1:6" s="61" customFormat="1" ht="14.7" customHeight="1" x14ac:dyDescent="0.25">
      <c r="A73" s="44"/>
      <c r="B73" s="49"/>
      <c r="C73" s="49"/>
      <c r="D73" s="49"/>
      <c r="E73" s="49"/>
      <c r="F73" s="64"/>
    </row>
    <row r="74" spans="1:6" s="61" customFormat="1" ht="14.7" customHeight="1" x14ac:dyDescent="0.25">
      <c r="A74" s="44" t="s">
        <v>143</v>
      </c>
      <c r="B74" s="49" t="s">
        <v>144</v>
      </c>
      <c r="C74" s="49" t="s">
        <v>95</v>
      </c>
      <c r="D74" s="49">
        <v>1</v>
      </c>
      <c r="E74" s="49"/>
      <c r="F74" s="64"/>
    </row>
    <row r="75" spans="1:6" s="61" customFormat="1" ht="14.7" customHeight="1" x14ac:dyDescent="0.25">
      <c r="A75" s="44"/>
      <c r="B75" s="49"/>
      <c r="C75" s="49"/>
      <c r="D75" s="49"/>
      <c r="E75" s="49"/>
      <c r="F75" s="64"/>
    </row>
    <row r="76" spans="1:6" s="61" customFormat="1" ht="14.7" customHeight="1" x14ac:dyDescent="0.25">
      <c r="A76" s="44" t="s">
        <v>145</v>
      </c>
      <c r="B76" s="49" t="s">
        <v>146</v>
      </c>
      <c r="C76" s="49" t="s">
        <v>95</v>
      </c>
      <c r="D76" s="49">
        <v>1</v>
      </c>
      <c r="E76" s="49"/>
      <c r="F76" s="64"/>
    </row>
    <row r="77" spans="1:6" s="61" customFormat="1" ht="14.7" customHeight="1" x14ac:dyDescent="0.25">
      <c r="A77" s="44"/>
      <c r="B77" s="49"/>
      <c r="C77" s="49"/>
      <c r="D77" s="49"/>
      <c r="E77" s="49"/>
      <c r="F77" s="62"/>
    </row>
    <row r="78" spans="1:6" s="61" customFormat="1" ht="29.4" customHeight="1" x14ac:dyDescent="0.25">
      <c r="A78" s="44" t="s">
        <v>147</v>
      </c>
      <c r="B78" s="49" t="s">
        <v>148</v>
      </c>
      <c r="C78" s="49"/>
      <c r="D78" s="49"/>
      <c r="E78" s="49"/>
      <c r="F78" s="63"/>
    </row>
    <row r="79" spans="1:6" s="61" customFormat="1" ht="15.6" customHeight="1" x14ac:dyDescent="0.25">
      <c r="A79" s="44"/>
      <c r="B79" s="49"/>
      <c r="C79" s="49"/>
      <c r="D79" s="49"/>
      <c r="E79" s="49"/>
      <c r="F79" s="63"/>
    </row>
    <row r="80" spans="1:6" s="61" customFormat="1" ht="14.7" customHeight="1" x14ac:dyDescent="0.25">
      <c r="A80" s="44" t="s">
        <v>149</v>
      </c>
      <c r="B80" s="49" t="s">
        <v>150</v>
      </c>
      <c r="C80" s="49" t="s">
        <v>95</v>
      </c>
      <c r="D80" s="49">
        <v>1</v>
      </c>
      <c r="E80" s="49"/>
      <c r="F80" s="64"/>
    </row>
    <row r="81" spans="1:6" s="61" customFormat="1" ht="14.7" customHeight="1" x14ac:dyDescent="0.25">
      <c r="A81" s="44"/>
      <c r="B81" s="49"/>
      <c r="C81" s="49"/>
      <c r="D81" s="49"/>
      <c r="E81" s="49"/>
      <c r="F81" s="64"/>
    </row>
    <row r="82" spans="1:6" s="61" customFormat="1" ht="14.7" customHeight="1" x14ac:dyDescent="0.25">
      <c r="A82" s="44" t="s">
        <v>151</v>
      </c>
      <c r="B82" s="49" t="s">
        <v>152</v>
      </c>
      <c r="C82" s="49" t="s">
        <v>95</v>
      </c>
      <c r="D82" s="49">
        <v>1</v>
      </c>
      <c r="E82" s="49"/>
      <c r="F82" s="64"/>
    </row>
    <row r="83" spans="1:6" s="61" customFormat="1" ht="14.7" customHeight="1" x14ac:dyDescent="0.25">
      <c r="A83" s="44"/>
      <c r="B83" s="49"/>
      <c r="C83" s="49"/>
      <c r="D83" s="49"/>
      <c r="E83" s="49"/>
      <c r="F83" s="64"/>
    </row>
    <row r="84" spans="1:6" s="61" customFormat="1" ht="14.7" customHeight="1" x14ac:dyDescent="0.25">
      <c r="A84" s="44" t="s">
        <v>153</v>
      </c>
      <c r="B84" s="49" t="s">
        <v>154</v>
      </c>
      <c r="C84" s="49" t="s">
        <v>95</v>
      </c>
      <c r="D84" s="49">
        <v>1</v>
      </c>
      <c r="E84" s="49"/>
      <c r="F84" s="64"/>
    </row>
    <row r="85" spans="1:6" s="61" customFormat="1" ht="14.7" customHeight="1" x14ac:dyDescent="0.25">
      <c r="A85" s="44"/>
      <c r="B85" s="49"/>
      <c r="C85" s="49"/>
      <c r="D85" s="49"/>
      <c r="E85" s="49"/>
      <c r="F85" s="64"/>
    </row>
    <row r="86" spans="1:6" s="61" customFormat="1" ht="14.7" customHeight="1" x14ac:dyDescent="0.25">
      <c r="A86" s="44" t="s">
        <v>155</v>
      </c>
      <c r="B86" s="49" t="s">
        <v>156</v>
      </c>
      <c r="C86" s="49" t="s">
        <v>95</v>
      </c>
      <c r="D86" s="49">
        <v>1</v>
      </c>
      <c r="E86" s="49"/>
      <c r="F86" s="64"/>
    </row>
    <row r="87" spans="1:6" s="61" customFormat="1" ht="14.7" customHeight="1" x14ac:dyDescent="0.25">
      <c r="A87" s="44"/>
      <c r="B87" s="49"/>
      <c r="C87" s="49"/>
      <c r="D87" s="49"/>
      <c r="E87" s="49"/>
      <c r="F87" s="64"/>
    </row>
    <row r="88" spans="1:6" s="61" customFormat="1" ht="15.45" customHeight="1" x14ac:dyDescent="0.25">
      <c r="A88" s="44" t="s">
        <v>157</v>
      </c>
      <c r="B88" s="49" t="s">
        <v>158</v>
      </c>
      <c r="C88" s="49" t="s">
        <v>95</v>
      </c>
      <c r="D88" s="49">
        <v>1</v>
      </c>
      <c r="E88" s="49"/>
      <c r="F88" s="64"/>
    </row>
    <row r="89" spans="1:6" s="61" customFormat="1" ht="15.45" customHeight="1" x14ac:dyDescent="0.25">
      <c r="A89" s="44"/>
      <c r="B89" s="49"/>
      <c r="C89" s="49"/>
      <c r="D89" s="49"/>
      <c r="E89" s="49"/>
      <c r="F89" s="64"/>
    </row>
    <row r="90" spans="1:6" s="61" customFormat="1" ht="14.7" customHeight="1" x14ac:dyDescent="0.25">
      <c r="A90" s="44" t="s">
        <v>159</v>
      </c>
      <c r="B90" s="49" t="s">
        <v>479</v>
      </c>
      <c r="C90" s="49" t="s">
        <v>95</v>
      </c>
      <c r="D90" s="49">
        <v>1</v>
      </c>
      <c r="E90" s="49"/>
      <c r="F90" s="64"/>
    </row>
    <row r="91" spans="1:6" s="61" customFormat="1" ht="14.7" customHeight="1" x14ac:dyDescent="0.25">
      <c r="A91" s="44"/>
      <c r="B91" s="49"/>
      <c r="C91" s="49"/>
      <c r="D91" s="49"/>
      <c r="E91" s="49"/>
      <c r="F91" s="64"/>
    </row>
    <row r="92" spans="1:6" s="61" customFormat="1" ht="14.7" customHeight="1" x14ac:dyDescent="0.25">
      <c r="A92" s="44" t="s">
        <v>160</v>
      </c>
      <c r="B92" s="49" t="s">
        <v>161</v>
      </c>
      <c r="C92" s="49" t="s">
        <v>95</v>
      </c>
      <c r="D92" s="49">
        <v>1</v>
      </c>
      <c r="E92" s="49"/>
      <c r="F92" s="64"/>
    </row>
    <row r="93" spans="1:6" s="61" customFormat="1" ht="14.7" customHeight="1" x14ac:dyDescent="0.25">
      <c r="A93" s="44"/>
      <c r="B93" s="49"/>
      <c r="C93" s="49"/>
      <c r="E93" s="49"/>
      <c r="F93" s="64"/>
    </row>
    <row r="94" spans="1:6" s="61" customFormat="1" ht="14.7" customHeight="1" x14ac:dyDescent="0.25">
      <c r="A94" s="44" t="s">
        <v>162</v>
      </c>
      <c r="B94" s="49" t="s">
        <v>163</v>
      </c>
      <c r="C94" s="49" t="s">
        <v>95</v>
      </c>
      <c r="D94" s="49">
        <v>1</v>
      </c>
      <c r="E94" s="49"/>
      <c r="F94" s="64"/>
    </row>
    <row r="95" spans="1:6" s="61" customFormat="1" ht="14.7" customHeight="1" x14ac:dyDescent="0.3">
      <c r="A95" s="56" t="s">
        <v>30</v>
      </c>
      <c r="B95" s="57"/>
      <c r="C95" s="58"/>
      <c r="D95" s="56"/>
      <c r="E95" s="56"/>
      <c r="F95" s="60">
        <f>SUM(F30:F94)</f>
        <v>0</v>
      </c>
    </row>
    <row r="96" spans="1:6" s="61" customFormat="1" ht="15.6" x14ac:dyDescent="0.3">
      <c r="A96" s="56" t="s">
        <v>31</v>
      </c>
      <c r="B96" s="57"/>
      <c r="C96" s="58"/>
      <c r="D96" s="56"/>
      <c r="E96" s="56"/>
      <c r="F96" s="60">
        <f>F95</f>
        <v>0</v>
      </c>
    </row>
    <row r="97" spans="1:6" s="61" customFormat="1" x14ac:dyDescent="0.25">
      <c r="A97" s="44"/>
      <c r="B97" s="49"/>
      <c r="C97" s="49"/>
      <c r="D97" s="49"/>
      <c r="E97" s="49"/>
      <c r="F97" s="64"/>
    </row>
    <row r="98" spans="1:6" s="61" customFormat="1" x14ac:dyDescent="0.25">
      <c r="A98" s="44" t="s">
        <v>164</v>
      </c>
      <c r="B98" s="49" t="s">
        <v>165</v>
      </c>
      <c r="C98" s="49" t="s">
        <v>95</v>
      </c>
      <c r="D98" s="49">
        <v>1</v>
      </c>
      <c r="E98" s="49"/>
      <c r="F98" s="64"/>
    </row>
    <row r="99" spans="1:6" s="61" customFormat="1" x14ac:dyDescent="0.25">
      <c r="A99" s="44"/>
      <c r="B99" s="49"/>
      <c r="C99" s="49"/>
      <c r="D99" s="49"/>
      <c r="E99" s="49"/>
      <c r="F99" s="64"/>
    </row>
    <row r="100" spans="1:6" s="61" customFormat="1" x14ac:dyDescent="0.25">
      <c r="A100" s="44" t="s">
        <v>166</v>
      </c>
      <c r="B100" s="49" t="s">
        <v>478</v>
      </c>
      <c r="C100" s="49" t="s">
        <v>95</v>
      </c>
      <c r="D100" s="49">
        <v>1</v>
      </c>
      <c r="E100" s="49"/>
      <c r="F100" s="64"/>
    </row>
    <row r="101" spans="1:6" s="61" customFormat="1" x14ac:dyDescent="0.25">
      <c r="A101" s="44"/>
      <c r="B101" s="49"/>
      <c r="C101" s="49"/>
      <c r="D101" s="49"/>
      <c r="E101" s="49"/>
      <c r="F101" s="64"/>
    </row>
    <row r="102" spans="1:6" s="61" customFormat="1" x14ac:dyDescent="0.25">
      <c r="A102" s="44" t="s">
        <v>167</v>
      </c>
      <c r="B102" s="49" t="s">
        <v>168</v>
      </c>
      <c r="C102" s="49" t="s">
        <v>95</v>
      </c>
      <c r="D102" s="49">
        <v>1</v>
      </c>
      <c r="E102" s="49"/>
      <c r="F102" s="64"/>
    </row>
    <row r="103" spans="1:6" s="61" customFormat="1" x14ac:dyDescent="0.25">
      <c r="A103" s="44"/>
      <c r="B103" s="49"/>
      <c r="C103" s="49"/>
      <c r="D103" s="49"/>
      <c r="E103" s="49"/>
      <c r="F103" s="64"/>
    </row>
    <row r="104" spans="1:6" s="61" customFormat="1" x14ac:dyDescent="0.25">
      <c r="A104" s="44" t="s">
        <v>169</v>
      </c>
      <c r="B104" s="49" t="s">
        <v>170</v>
      </c>
      <c r="C104" s="49" t="s">
        <v>95</v>
      </c>
      <c r="D104" s="49">
        <v>1</v>
      </c>
      <c r="E104" s="49"/>
      <c r="F104" s="64"/>
    </row>
    <row r="105" spans="1:6" s="61" customFormat="1" x14ac:dyDescent="0.25">
      <c r="A105" s="44"/>
      <c r="B105" s="49"/>
      <c r="C105" s="49"/>
      <c r="D105" s="49"/>
      <c r="E105" s="49"/>
      <c r="F105" s="64"/>
    </row>
    <row r="106" spans="1:6" s="61" customFormat="1" x14ac:dyDescent="0.25">
      <c r="A106" s="44" t="s">
        <v>171</v>
      </c>
      <c r="B106" s="49" t="s">
        <v>172</v>
      </c>
      <c r="C106" s="49" t="s">
        <v>95</v>
      </c>
      <c r="D106" s="49"/>
      <c r="E106" s="49"/>
      <c r="F106" s="64"/>
    </row>
    <row r="107" spans="1:6" s="61" customFormat="1" x14ac:dyDescent="0.25">
      <c r="A107" s="44"/>
      <c r="B107" s="49"/>
      <c r="C107" s="49"/>
      <c r="D107" s="49"/>
      <c r="E107" s="49"/>
      <c r="F107" s="64"/>
    </row>
    <row r="108" spans="1:6" s="61" customFormat="1" x14ac:dyDescent="0.25">
      <c r="A108" s="44" t="s">
        <v>173</v>
      </c>
      <c r="B108" s="49" t="s">
        <v>174</v>
      </c>
      <c r="C108" s="49" t="s">
        <v>95</v>
      </c>
      <c r="D108" s="49"/>
      <c r="E108" s="49"/>
      <c r="F108" s="64"/>
    </row>
    <row r="109" spans="1:6" s="61" customFormat="1" x14ac:dyDescent="0.25">
      <c r="A109" s="44"/>
      <c r="B109" s="49"/>
      <c r="C109" s="49"/>
      <c r="D109" s="49"/>
      <c r="E109" s="49"/>
      <c r="F109" s="64"/>
    </row>
    <row r="110" spans="1:6" s="61" customFormat="1" x14ac:dyDescent="0.25">
      <c r="A110" s="44" t="s">
        <v>175</v>
      </c>
      <c r="B110" s="49" t="s">
        <v>176</v>
      </c>
      <c r="C110" s="49" t="s">
        <v>95</v>
      </c>
      <c r="D110" s="49"/>
      <c r="E110" s="49"/>
      <c r="F110" s="64"/>
    </row>
    <row r="111" spans="1:6" s="61" customFormat="1" x14ac:dyDescent="0.25">
      <c r="A111" s="44"/>
      <c r="B111" s="49"/>
      <c r="C111" s="49"/>
      <c r="D111" s="49"/>
      <c r="E111" s="49"/>
      <c r="F111" s="64"/>
    </row>
    <row r="112" spans="1:6" s="61" customFormat="1" x14ac:dyDescent="0.25">
      <c r="A112" s="44" t="s">
        <v>177</v>
      </c>
      <c r="B112" s="49" t="s">
        <v>178</v>
      </c>
      <c r="C112" s="49" t="s">
        <v>95</v>
      </c>
      <c r="D112" s="49"/>
      <c r="E112" s="49"/>
      <c r="F112" s="64"/>
    </row>
    <row r="113" spans="1:6" s="61" customFormat="1" x14ac:dyDescent="0.25">
      <c r="A113" s="44"/>
      <c r="B113" s="49"/>
      <c r="C113" s="49"/>
      <c r="D113" s="49"/>
      <c r="E113" s="49"/>
      <c r="F113" s="64"/>
    </row>
    <row r="114" spans="1:6" s="61" customFormat="1" x14ac:dyDescent="0.25">
      <c r="A114" s="44" t="s">
        <v>179</v>
      </c>
      <c r="B114" s="49" t="s">
        <v>180</v>
      </c>
      <c r="C114" s="49" t="s">
        <v>95</v>
      </c>
      <c r="D114" s="49"/>
      <c r="E114" s="49"/>
      <c r="F114" s="64"/>
    </row>
    <row r="115" spans="1:6" s="61" customFormat="1" x14ac:dyDescent="0.25">
      <c r="A115" s="44"/>
      <c r="B115" s="49"/>
      <c r="C115" s="49"/>
      <c r="D115" s="49"/>
      <c r="E115" s="49"/>
      <c r="F115" s="64"/>
    </row>
    <row r="116" spans="1:6" s="61" customFormat="1" x14ac:dyDescent="0.25">
      <c r="A116" s="44" t="s">
        <v>181</v>
      </c>
      <c r="B116" s="49" t="s">
        <v>182</v>
      </c>
      <c r="C116" s="49" t="s">
        <v>95</v>
      </c>
      <c r="D116" s="49"/>
      <c r="E116" s="49"/>
      <c r="F116" s="64"/>
    </row>
    <row r="117" spans="1:6" s="61" customFormat="1" x14ac:dyDescent="0.25">
      <c r="A117" s="44"/>
      <c r="B117" s="49"/>
      <c r="C117" s="49"/>
      <c r="D117" s="49"/>
      <c r="E117" s="49"/>
      <c r="F117" s="64"/>
    </row>
    <row r="118" spans="1:6" x14ac:dyDescent="0.25">
      <c r="A118" s="44" t="s">
        <v>183</v>
      </c>
      <c r="B118" s="49" t="s">
        <v>184</v>
      </c>
      <c r="C118" s="49" t="s">
        <v>95</v>
      </c>
      <c r="D118" s="49"/>
      <c r="E118" s="49"/>
      <c r="F118" s="64"/>
    </row>
    <row r="119" spans="1:6" x14ac:dyDescent="0.25">
      <c r="A119" s="44"/>
      <c r="B119" s="49"/>
      <c r="C119" s="49"/>
      <c r="D119" s="49"/>
      <c r="E119" s="49"/>
      <c r="F119" s="64"/>
    </row>
    <row r="120" spans="1:6" x14ac:dyDescent="0.25">
      <c r="A120" s="44" t="s">
        <v>185</v>
      </c>
      <c r="B120" s="49" t="s">
        <v>186</v>
      </c>
      <c r="C120" s="49" t="s">
        <v>95</v>
      </c>
      <c r="D120" s="49"/>
      <c r="E120" s="49"/>
      <c r="F120" s="64"/>
    </row>
    <row r="121" spans="1:6" x14ac:dyDescent="0.25">
      <c r="A121" s="44"/>
      <c r="B121" s="66"/>
      <c r="C121" s="49"/>
      <c r="D121" s="49"/>
      <c r="E121" s="49"/>
      <c r="F121" s="64"/>
    </row>
    <row r="122" spans="1:6" ht="15.6" x14ac:dyDescent="0.3">
      <c r="A122" s="67"/>
      <c r="B122" s="26" t="s">
        <v>82</v>
      </c>
      <c r="C122" s="68"/>
      <c r="D122" s="68"/>
      <c r="E122" s="69"/>
      <c r="F122" s="70">
        <f>SUM(F96:F121)</f>
        <v>0</v>
      </c>
    </row>
  </sheetData>
  <mergeCells count="4">
    <mergeCell ref="A1:F1"/>
    <mergeCell ref="A2:F2"/>
    <mergeCell ref="A3:F3"/>
    <mergeCell ref="A4:F4"/>
  </mergeCells>
  <pageMargins left="0.70866141732283472" right="0.70866141732283472" top="0.74803149606299213" bottom="0.74803149606299213" header="0.31496062992125984" footer="0.31496062992125984"/>
  <pageSetup paperSize="9" scale="66" orientation="portrait" r:id="rId1"/>
  <rowBreaks count="2" manualBreakCount="2">
    <brk id="29" max="5" man="1"/>
    <brk id="9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CE33D-B031-491F-B2F2-380B2B49C501}">
  <dimension ref="A1:F218"/>
  <sheetViews>
    <sheetView showZeros="0" tabSelected="1" view="pageLayout" topLeftCell="A217" zoomScaleNormal="120" zoomScaleSheetLayoutView="90" workbookViewId="0">
      <selection activeCell="F4" sqref="F4"/>
    </sheetView>
  </sheetViews>
  <sheetFormatPr defaultRowHeight="14.4" x14ac:dyDescent="0.3"/>
  <cols>
    <col min="1" max="1" width="6" style="143" customWidth="1"/>
    <col min="2" max="2" width="32.77734375" style="143" customWidth="1"/>
    <col min="3" max="3" width="7.77734375" style="143" customWidth="1"/>
    <col min="4" max="4" width="9.6640625" style="191" customWidth="1"/>
    <col min="5" max="5" width="14.109375" style="144" customWidth="1"/>
    <col min="6" max="6" width="16.6640625" style="145" customWidth="1"/>
    <col min="7" max="7" width="8.88671875" style="142"/>
    <col min="8" max="8" width="12.88671875" style="142" customWidth="1"/>
    <col min="9" max="9" width="12.6640625" style="142" customWidth="1"/>
    <col min="10" max="16384" width="8.88671875" style="142"/>
  </cols>
  <sheetData>
    <row r="1" spans="1:6" s="139" customFormat="1" ht="15.6" x14ac:dyDescent="0.3">
      <c r="A1" s="217" t="s">
        <v>0</v>
      </c>
      <c r="B1" s="217"/>
      <c r="C1" s="217"/>
      <c r="D1" s="217"/>
      <c r="E1" s="217"/>
      <c r="F1" s="217"/>
    </row>
    <row r="2" spans="1:6" s="139" customFormat="1" ht="15.6" x14ac:dyDescent="0.3">
      <c r="A2" s="218" t="s">
        <v>540</v>
      </c>
      <c r="B2" s="218"/>
      <c r="C2" s="218"/>
      <c r="D2" s="218"/>
      <c r="E2" s="218"/>
      <c r="F2" s="218"/>
    </row>
    <row r="3" spans="1:6" s="139" customFormat="1" ht="15.6" x14ac:dyDescent="0.3">
      <c r="A3" s="218" t="s">
        <v>493</v>
      </c>
      <c r="B3" s="218"/>
      <c r="C3" s="218"/>
      <c r="D3" s="218"/>
      <c r="E3" s="218"/>
      <c r="F3" s="218"/>
    </row>
    <row r="4" spans="1:6" s="139" customFormat="1" ht="15.6" x14ac:dyDescent="0.3">
      <c r="A4" s="219" t="s">
        <v>188</v>
      </c>
      <c r="B4" s="219"/>
      <c r="C4" s="219"/>
      <c r="D4" s="219"/>
      <c r="E4" s="219"/>
      <c r="F4" s="219"/>
    </row>
    <row r="6" spans="1:6" x14ac:dyDescent="0.3">
      <c r="A6" s="140" t="s">
        <v>3</v>
      </c>
      <c r="B6" s="140" t="s">
        <v>4</v>
      </c>
      <c r="C6" s="140" t="s">
        <v>6</v>
      </c>
      <c r="D6" s="141" t="s">
        <v>429</v>
      </c>
      <c r="E6" s="141" t="s">
        <v>430</v>
      </c>
      <c r="F6" s="141" t="s">
        <v>85</v>
      </c>
    </row>
    <row r="7" spans="1:6" x14ac:dyDescent="0.3">
      <c r="B7" s="140"/>
      <c r="C7" s="140"/>
      <c r="D7" s="140"/>
    </row>
    <row r="8" spans="1:6" ht="46.8" x14ac:dyDescent="0.3">
      <c r="B8" s="146" t="s">
        <v>431</v>
      </c>
      <c r="C8" s="147"/>
      <c r="D8" s="148"/>
    </row>
    <row r="9" spans="1:6" ht="15.6" x14ac:dyDescent="0.3">
      <c r="B9" s="149"/>
      <c r="C9" s="147"/>
      <c r="D9" s="148"/>
    </row>
    <row r="10" spans="1:6" x14ac:dyDescent="0.3">
      <c r="B10" s="150" t="s">
        <v>432</v>
      </c>
      <c r="C10" s="147"/>
      <c r="D10" s="148"/>
    </row>
    <row r="11" spans="1:6" ht="151.80000000000001" x14ac:dyDescent="0.3">
      <c r="B11" s="151" t="s">
        <v>86</v>
      </c>
      <c r="C11" s="147"/>
      <c r="D11" s="148"/>
    </row>
    <row r="12" spans="1:6" x14ac:dyDescent="0.3">
      <c r="B12" s="150"/>
      <c r="C12" s="147"/>
      <c r="D12" s="148"/>
    </row>
    <row r="13" spans="1:6" ht="372.6" x14ac:dyDescent="0.3">
      <c r="B13" s="151" t="s">
        <v>433</v>
      </c>
      <c r="C13" s="152"/>
      <c r="D13" s="153"/>
    </row>
    <row r="14" spans="1:6" x14ac:dyDescent="0.3">
      <c r="B14" s="152"/>
      <c r="C14" s="148"/>
      <c r="D14" s="148"/>
    </row>
    <row r="15" spans="1:6" x14ac:dyDescent="0.3">
      <c r="A15" s="143">
        <v>1</v>
      </c>
      <c r="B15" s="154" t="s">
        <v>434</v>
      </c>
      <c r="C15" s="155"/>
      <c r="D15" s="156"/>
    </row>
    <row r="16" spans="1:6" x14ac:dyDescent="0.3">
      <c r="B16" s="157" t="s">
        <v>435</v>
      </c>
      <c r="C16" s="158"/>
      <c r="D16" s="153"/>
    </row>
    <row r="17" spans="1:6" ht="40.799999999999997" customHeight="1" x14ac:dyDescent="0.3">
      <c r="B17" s="157" t="s">
        <v>436</v>
      </c>
      <c r="C17" s="155"/>
      <c r="D17" s="156"/>
    </row>
    <row r="18" spans="1:6" x14ac:dyDescent="0.3">
      <c r="B18" s="159" t="s">
        <v>435</v>
      </c>
      <c r="C18" s="152"/>
      <c r="D18" s="153"/>
    </row>
    <row r="19" spans="1:6" x14ac:dyDescent="0.3">
      <c r="B19" s="154" t="s">
        <v>437</v>
      </c>
      <c r="C19" s="155"/>
      <c r="D19" s="156"/>
    </row>
    <row r="20" spans="1:6" x14ac:dyDescent="0.3">
      <c r="B20" s="152"/>
      <c r="C20" s="152"/>
      <c r="D20" s="153"/>
    </row>
    <row r="21" spans="1:6" ht="27.6" x14ac:dyDescent="0.3">
      <c r="A21" s="143">
        <v>1.1000000000000001</v>
      </c>
      <c r="B21" s="157" t="s">
        <v>438</v>
      </c>
      <c r="C21" s="160" t="s">
        <v>95</v>
      </c>
      <c r="D21" s="148">
        <v>1</v>
      </c>
      <c r="F21" s="145">
        <f>E21*D21</f>
        <v>0</v>
      </c>
    </row>
    <row r="22" spans="1:6" x14ac:dyDescent="0.3">
      <c r="B22" s="161"/>
      <c r="C22" s="160"/>
      <c r="D22" s="148"/>
    </row>
    <row r="23" spans="1:6" ht="27.6" x14ac:dyDescent="0.3">
      <c r="A23" s="143">
        <f>A21+0.1</f>
        <v>1.2000000000000002</v>
      </c>
      <c r="B23" s="157" t="s">
        <v>439</v>
      </c>
      <c r="C23" s="160" t="s">
        <v>95</v>
      </c>
      <c r="D23" s="148">
        <v>1</v>
      </c>
      <c r="F23" s="145">
        <f t="shared" ref="F23:F77" si="0">E23*D23</f>
        <v>0</v>
      </c>
    </row>
    <row r="24" spans="1:6" x14ac:dyDescent="0.3">
      <c r="B24" s="157"/>
      <c r="C24" s="160"/>
      <c r="D24" s="148"/>
    </row>
    <row r="25" spans="1:6" ht="41.4" x14ac:dyDescent="0.3">
      <c r="A25" s="143">
        <f>A23+0.1</f>
        <v>1.3000000000000003</v>
      </c>
      <c r="B25" s="157" t="s">
        <v>440</v>
      </c>
      <c r="C25" s="160" t="s">
        <v>95</v>
      </c>
      <c r="D25" s="148">
        <v>1</v>
      </c>
      <c r="F25" s="145">
        <f t="shared" si="0"/>
        <v>0</v>
      </c>
    </row>
    <row r="26" spans="1:6" x14ac:dyDescent="0.3">
      <c r="B26" s="157"/>
      <c r="C26" s="160"/>
      <c r="D26" s="148"/>
    </row>
    <row r="27" spans="1:6" ht="27.6" x14ac:dyDescent="0.3">
      <c r="A27" s="143">
        <f t="shared" ref="A27" si="1">A25+0.1</f>
        <v>1.4000000000000004</v>
      </c>
      <c r="B27" s="157" t="s">
        <v>441</v>
      </c>
      <c r="C27" s="160" t="s">
        <v>95</v>
      </c>
      <c r="D27" s="148">
        <v>1</v>
      </c>
      <c r="F27" s="145">
        <f t="shared" si="0"/>
        <v>0</v>
      </c>
    </row>
    <row r="28" spans="1:6" x14ac:dyDescent="0.3">
      <c r="B28" s="157"/>
      <c r="C28" s="160"/>
      <c r="D28" s="148"/>
    </row>
    <row r="29" spans="1:6" x14ac:dyDescent="0.3">
      <c r="A29" s="143">
        <f t="shared" ref="A29" si="2">A27+0.1</f>
        <v>1.5000000000000004</v>
      </c>
      <c r="B29" s="157" t="s">
        <v>442</v>
      </c>
      <c r="C29" s="160" t="s">
        <v>95</v>
      </c>
      <c r="D29" s="148">
        <v>1</v>
      </c>
      <c r="F29" s="145">
        <f t="shared" si="0"/>
        <v>0</v>
      </c>
    </row>
    <row r="30" spans="1:6" x14ac:dyDescent="0.3">
      <c r="B30" s="157"/>
      <c r="C30" s="160"/>
      <c r="D30" s="148"/>
    </row>
    <row r="31" spans="1:6" x14ac:dyDescent="0.3">
      <c r="A31" s="143">
        <f t="shared" ref="A31" si="3">A29+0.1</f>
        <v>1.6000000000000005</v>
      </c>
      <c r="B31" s="157" t="s">
        <v>443</v>
      </c>
      <c r="C31" s="160" t="s">
        <v>95</v>
      </c>
      <c r="D31" s="148">
        <v>1</v>
      </c>
      <c r="F31" s="145">
        <f t="shared" si="0"/>
        <v>0</v>
      </c>
    </row>
    <row r="32" spans="1:6" x14ac:dyDescent="0.3">
      <c r="B32" s="157"/>
      <c r="C32" s="160"/>
      <c r="D32" s="148"/>
    </row>
    <row r="33" spans="1:6" x14ac:dyDescent="0.3">
      <c r="B33" s="161" t="s">
        <v>444</v>
      </c>
      <c r="C33" s="160"/>
      <c r="D33" s="148"/>
    </row>
    <row r="34" spans="1:6" x14ac:dyDescent="0.3">
      <c r="B34" s="157" t="s">
        <v>435</v>
      </c>
      <c r="C34" s="160"/>
      <c r="D34" s="148"/>
    </row>
    <row r="35" spans="1:6" x14ac:dyDescent="0.3">
      <c r="B35" s="161" t="s">
        <v>445</v>
      </c>
      <c r="C35" s="160"/>
      <c r="D35" s="148"/>
    </row>
    <row r="36" spans="1:6" x14ac:dyDescent="0.3">
      <c r="B36" s="157" t="s">
        <v>435</v>
      </c>
      <c r="C36" s="160"/>
      <c r="D36" s="148"/>
    </row>
    <row r="37" spans="1:6" ht="41.4" x14ac:dyDescent="0.3">
      <c r="A37" s="143">
        <v>1.7</v>
      </c>
      <c r="B37" s="157" t="s">
        <v>446</v>
      </c>
      <c r="C37" s="160" t="s">
        <v>95</v>
      </c>
      <c r="D37" s="148">
        <v>1</v>
      </c>
      <c r="F37" s="145">
        <f t="shared" si="0"/>
        <v>0</v>
      </c>
    </row>
    <row r="38" spans="1:6" x14ac:dyDescent="0.3">
      <c r="B38" s="157"/>
      <c r="C38" s="160"/>
      <c r="D38" s="148"/>
    </row>
    <row r="39" spans="1:6" ht="27.6" x14ac:dyDescent="0.3">
      <c r="A39" s="143">
        <f>A37+0.1</f>
        <v>1.8</v>
      </c>
      <c r="B39" s="157" t="s">
        <v>447</v>
      </c>
      <c r="C39" s="160" t="s">
        <v>95</v>
      </c>
      <c r="D39" s="148">
        <v>1</v>
      </c>
      <c r="F39" s="145">
        <f t="shared" si="0"/>
        <v>0</v>
      </c>
    </row>
    <row r="40" spans="1:6" x14ac:dyDescent="0.3">
      <c r="B40" s="157"/>
      <c r="C40" s="160"/>
      <c r="D40" s="148"/>
    </row>
    <row r="41" spans="1:6" x14ac:dyDescent="0.3">
      <c r="B41" s="161" t="s">
        <v>448</v>
      </c>
      <c r="C41" s="160"/>
      <c r="D41" s="148"/>
    </row>
    <row r="42" spans="1:6" x14ac:dyDescent="0.3">
      <c r="B42" s="161"/>
      <c r="C42" s="160"/>
      <c r="D42" s="148"/>
    </row>
    <row r="43" spans="1:6" x14ac:dyDescent="0.3">
      <c r="A43" s="143">
        <f>A39+0.1</f>
        <v>1.9000000000000001</v>
      </c>
      <c r="B43" s="157" t="s">
        <v>449</v>
      </c>
      <c r="C43" s="160" t="s">
        <v>95</v>
      </c>
      <c r="D43" s="148">
        <v>1</v>
      </c>
      <c r="F43" s="145">
        <f t="shared" si="0"/>
        <v>0</v>
      </c>
    </row>
    <row r="44" spans="1:6" x14ac:dyDescent="0.3">
      <c r="B44" s="157"/>
      <c r="C44" s="160"/>
      <c r="D44" s="148"/>
    </row>
    <row r="45" spans="1:6" x14ac:dyDescent="0.3">
      <c r="A45" s="162">
        <v>1.1000000000000001</v>
      </c>
      <c r="B45" s="157" t="s">
        <v>450</v>
      </c>
      <c r="C45" s="160" t="s">
        <v>95</v>
      </c>
      <c r="D45" s="148">
        <v>1</v>
      </c>
      <c r="F45" s="145">
        <f t="shared" si="0"/>
        <v>0</v>
      </c>
    </row>
    <row r="46" spans="1:6" x14ac:dyDescent="0.3">
      <c r="B46" s="157"/>
      <c r="C46" s="160"/>
      <c r="D46" s="148"/>
    </row>
    <row r="47" spans="1:6" x14ac:dyDescent="0.3">
      <c r="A47" s="162">
        <f>A45+0.01</f>
        <v>1.1100000000000001</v>
      </c>
      <c r="B47" s="157" t="s">
        <v>451</v>
      </c>
      <c r="C47" s="160" t="s">
        <v>95</v>
      </c>
      <c r="D47" s="148">
        <v>1</v>
      </c>
      <c r="F47" s="145">
        <f t="shared" si="0"/>
        <v>0</v>
      </c>
    </row>
    <row r="48" spans="1:6" x14ac:dyDescent="0.3">
      <c r="B48" s="157"/>
      <c r="C48" s="160"/>
      <c r="D48" s="148"/>
    </row>
    <row r="49" spans="1:6" x14ac:dyDescent="0.3">
      <c r="A49" s="162">
        <f>A47+0.01</f>
        <v>1.1200000000000001</v>
      </c>
      <c r="B49" s="157" t="s">
        <v>452</v>
      </c>
      <c r="C49" s="160" t="s">
        <v>95</v>
      </c>
      <c r="D49" s="148">
        <v>1</v>
      </c>
      <c r="F49" s="145">
        <f t="shared" si="0"/>
        <v>0</v>
      </c>
    </row>
    <row r="50" spans="1:6" x14ac:dyDescent="0.3">
      <c r="B50" s="157"/>
      <c r="C50" s="160"/>
      <c r="D50" s="148"/>
    </row>
    <row r="51" spans="1:6" x14ac:dyDescent="0.3">
      <c r="A51" s="162">
        <f t="shared" ref="A51" si="4">A49+0.01</f>
        <v>1.1300000000000001</v>
      </c>
      <c r="B51" s="157" t="s">
        <v>453</v>
      </c>
      <c r="C51" s="160" t="s">
        <v>95</v>
      </c>
      <c r="D51" s="148">
        <v>1</v>
      </c>
      <c r="F51" s="145">
        <f t="shared" si="0"/>
        <v>0</v>
      </c>
    </row>
    <row r="52" spans="1:6" x14ac:dyDescent="0.3">
      <c r="B52" s="157"/>
      <c r="C52" s="160"/>
      <c r="D52" s="148"/>
    </row>
    <row r="53" spans="1:6" x14ac:dyDescent="0.3">
      <c r="A53" s="162">
        <f t="shared" ref="A53" si="5">A51+0.01</f>
        <v>1.1400000000000001</v>
      </c>
      <c r="B53" s="157" t="s">
        <v>454</v>
      </c>
      <c r="C53" s="160" t="s">
        <v>95</v>
      </c>
      <c r="D53" s="148">
        <v>1</v>
      </c>
      <c r="F53" s="145">
        <f t="shared" si="0"/>
        <v>0</v>
      </c>
    </row>
    <row r="54" spans="1:6" x14ac:dyDescent="0.3">
      <c r="B54" s="161"/>
      <c r="C54" s="160"/>
      <c r="D54" s="148"/>
    </row>
    <row r="55" spans="1:6" x14ac:dyDescent="0.3">
      <c r="A55" s="162">
        <f t="shared" ref="A55" si="6">A53+0.01</f>
        <v>1.1500000000000001</v>
      </c>
      <c r="B55" s="157" t="s">
        <v>455</v>
      </c>
      <c r="C55" s="160" t="s">
        <v>95</v>
      </c>
      <c r="D55" s="148">
        <v>1</v>
      </c>
      <c r="F55" s="145">
        <f t="shared" si="0"/>
        <v>0</v>
      </c>
    </row>
    <row r="56" spans="1:6" x14ac:dyDescent="0.3">
      <c r="B56" s="154"/>
      <c r="C56" s="160"/>
      <c r="D56" s="148"/>
    </row>
    <row r="57" spans="1:6" x14ac:dyDescent="0.3">
      <c r="A57" s="162">
        <f t="shared" ref="A57" si="7">A55+0.01</f>
        <v>1.1600000000000001</v>
      </c>
      <c r="B57" s="157" t="s">
        <v>456</v>
      </c>
      <c r="C57" s="160" t="s">
        <v>95</v>
      </c>
      <c r="D57" s="148">
        <v>1</v>
      </c>
      <c r="F57" s="145">
        <f t="shared" si="0"/>
        <v>0</v>
      </c>
    </row>
    <row r="58" spans="1:6" x14ac:dyDescent="0.3">
      <c r="B58" s="159"/>
      <c r="C58" s="160"/>
      <c r="D58" s="148"/>
    </row>
    <row r="59" spans="1:6" x14ac:dyDescent="0.3">
      <c r="B59" s="159" t="s">
        <v>457</v>
      </c>
      <c r="C59" s="160"/>
      <c r="D59" s="148"/>
    </row>
    <row r="60" spans="1:6" x14ac:dyDescent="0.3">
      <c r="B60" s="157" t="s">
        <v>435</v>
      </c>
      <c r="C60" s="160"/>
      <c r="D60" s="148"/>
    </row>
    <row r="61" spans="1:6" ht="55.2" x14ac:dyDescent="0.3">
      <c r="A61" s="162">
        <f>A57+0.01</f>
        <v>1.1700000000000002</v>
      </c>
      <c r="B61" s="157" t="s">
        <v>458</v>
      </c>
      <c r="C61" s="160" t="s">
        <v>95</v>
      </c>
      <c r="D61" s="148">
        <v>1</v>
      </c>
      <c r="F61" s="145">
        <f t="shared" si="0"/>
        <v>0</v>
      </c>
    </row>
    <row r="62" spans="1:6" x14ac:dyDescent="0.3">
      <c r="B62" s="157" t="s">
        <v>435</v>
      </c>
      <c r="C62" s="160"/>
      <c r="D62" s="148"/>
    </row>
    <row r="63" spans="1:6" ht="27.6" x14ac:dyDescent="0.3">
      <c r="A63" s="143">
        <v>2</v>
      </c>
      <c r="B63" s="159" t="s">
        <v>459</v>
      </c>
      <c r="C63" s="160"/>
      <c r="D63" s="148"/>
    </row>
    <row r="64" spans="1:6" x14ac:dyDescent="0.3">
      <c r="B64" s="157" t="s">
        <v>435</v>
      </c>
      <c r="C64" s="160"/>
      <c r="D64" s="148"/>
    </row>
    <row r="65" spans="1:6" ht="27.6" x14ac:dyDescent="0.3">
      <c r="B65" s="161" t="s">
        <v>460</v>
      </c>
      <c r="C65" s="160"/>
      <c r="D65" s="148"/>
    </row>
    <row r="66" spans="1:6" x14ac:dyDescent="0.3">
      <c r="B66" s="157" t="s">
        <v>435</v>
      </c>
      <c r="C66" s="160"/>
      <c r="D66" s="148"/>
    </row>
    <row r="67" spans="1:6" x14ac:dyDescent="0.3">
      <c r="B67" s="159" t="s">
        <v>437</v>
      </c>
      <c r="C67" s="160"/>
      <c r="D67" s="148"/>
    </row>
    <row r="68" spans="1:6" x14ac:dyDescent="0.3">
      <c r="B68" s="157" t="s">
        <v>435</v>
      </c>
      <c r="C68" s="160"/>
      <c r="D68" s="148"/>
    </row>
    <row r="69" spans="1:6" ht="27.6" x14ac:dyDescent="0.3">
      <c r="A69" s="143">
        <v>2.1</v>
      </c>
      <c r="B69" s="157" t="s">
        <v>438</v>
      </c>
      <c r="C69" s="160" t="s">
        <v>95</v>
      </c>
      <c r="D69" s="148">
        <v>1</v>
      </c>
      <c r="F69" s="145">
        <f t="shared" si="0"/>
        <v>0</v>
      </c>
    </row>
    <row r="71" spans="1:6" ht="27.6" x14ac:dyDescent="0.3">
      <c r="A71" s="143">
        <f>A69+0.1</f>
        <v>2.2000000000000002</v>
      </c>
      <c r="B71" s="157" t="s">
        <v>439</v>
      </c>
      <c r="C71" s="160" t="s">
        <v>95</v>
      </c>
      <c r="D71" s="148">
        <v>1</v>
      </c>
      <c r="F71" s="145">
        <f t="shared" si="0"/>
        <v>0</v>
      </c>
    </row>
    <row r="72" spans="1:6" x14ac:dyDescent="0.3">
      <c r="B72" s="157"/>
      <c r="C72" s="160"/>
      <c r="D72" s="148"/>
    </row>
    <row r="73" spans="1:6" ht="41.4" x14ac:dyDescent="0.3">
      <c r="A73" s="143">
        <f>A71+0.1</f>
        <v>2.3000000000000003</v>
      </c>
      <c r="B73" s="157" t="s">
        <v>440</v>
      </c>
      <c r="C73" s="160" t="s">
        <v>95</v>
      </c>
      <c r="D73" s="148">
        <v>1</v>
      </c>
      <c r="F73" s="145">
        <f t="shared" si="0"/>
        <v>0</v>
      </c>
    </row>
    <row r="74" spans="1:6" x14ac:dyDescent="0.3">
      <c r="B74" s="157"/>
      <c r="C74" s="160"/>
      <c r="D74" s="148"/>
    </row>
    <row r="75" spans="1:6" x14ac:dyDescent="0.3">
      <c r="A75" s="143">
        <f t="shared" ref="A75" si="8">A73+0.1</f>
        <v>2.4000000000000004</v>
      </c>
      <c r="B75" s="157" t="s">
        <v>442</v>
      </c>
      <c r="C75" s="160" t="s">
        <v>95</v>
      </c>
      <c r="D75" s="148">
        <v>1</v>
      </c>
      <c r="F75" s="145">
        <f t="shared" si="0"/>
        <v>0</v>
      </c>
    </row>
    <row r="76" spans="1:6" x14ac:dyDescent="0.3">
      <c r="B76" s="157"/>
      <c r="C76" s="160"/>
      <c r="D76" s="148"/>
    </row>
    <row r="77" spans="1:6" x14ac:dyDescent="0.3">
      <c r="A77" s="143">
        <f t="shared" ref="A77" si="9">A75+0.1</f>
        <v>2.5000000000000004</v>
      </c>
      <c r="B77" s="157" t="s">
        <v>443</v>
      </c>
      <c r="C77" s="160" t="s">
        <v>95</v>
      </c>
      <c r="D77" s="148">
        <v>1</v>
      </c>
      <c r="F77" s="145">
        <f t="shared" si="0"/>
        <v>0</v>
      </c>
    </row>
    <row r="78" spans="1:6" x14ac:dyDescent="0.3">
      <c r="B78" s="157"/>
      <c r="C78" s="160"/>
      <c r="D78" s="148"/>
    </row>
    <row r="79" spans="1:6" x14ac:dyDescent="0.3">
      <c r="A79" s="143">
        <f t="shared" ref="A79" si="10">A77+0.1</f>
        <v>2.6000000000000005</v>
      </c>
      <c r="B79" s="157" t="s">
        <v>445</v>
      </c>
      <c r="C79" s="160"/>
      <c r="D79" s="148"/>
    </row>
    <row r="80" spans="1:6" x14ac:dyDescent="0.3">
      <c r="B80" s="157" t="s">
        <v>435</v>
      </c>
      <c r="C80" s="160"/>
      <c r="D80" s="148"/>
    </row>
    <row r="81" spans="1:6" ht="41.4" x14ac:dyDescent="0.3">
      <c r="A81" s="143">
        <f t="shared" ref="A81" si="11">A79+0.1</f>
        <v>2.7000000000000006</v>
      </c>
      <c r="B81" s="157" t="s">
        <v>446</v>
      </c>
      <c r="C81" s="160" t="s">
        <v>95</v>
      </c>
      <c r="D81" s="148">
        <v>1</v>
      </c>
      <c r="F81" s="145">
        <f t="shared" ref="F81:F105" si="12">E81*D81</f>
        <v>0</v>
      </c>
    </row>
    <row r="82" spans="1:6" x14ac:dyDescent="0.3">
      <c r="B82" s="157"/>
      <c r="C82" s="160"/>
      <c r="D82" s="148"/>
    </row>
    <row r="83" spans="1:6" x14ac:dyDescent="0.3">
      <c r="A83" s="143">
        <f t="shared" ref="A83" si="13">A81+0.1</f>
        <v>2.8000000000000007</v>
      </c>
      <c r="B83" s="157" t="s">
        <v>448</v>
      </c>
      <c r="C83" s="160"/>
      <c r="D83" s="148"/>
    </row>
    <row r="84" spans="1:6" x14ac:dyDescent="0.3">
      <c r="B84" s="157" t="s">
        <v>435</v>
      </c>
      <c r="C84" s="160"/>
      <c r="D84" s="148"/>
    </row>
    <row r="85" spans="1:6" x14ac:dyDescent="0.3">
      <c r="A85" s="143">
        <f t="shared" ref="A85" si="14">A83+0.1</f>
        <v>2.9000000000000008</v>
      </c>
      <c r="B85" s="157" t="s">
        <v>449</v>
      </c>
      <c r="C85" s="160" t="s">
        <v>95</v>
      </c>
      <c r="D85" s="148">
        <v>1</v>
      </c>
      <c r="F85" s="145">
        <f t="shared" si="12"/>
        <v>0</v>
      </c>
    </row>
    <row r="86" spans="1:6" x14ac:dyDescent="0.3">
      <c r="B86" s="157"/>
      <c r="C86" s="160"/>
      <c r="D86" s="148"/>
    </row>
    <row r="87" spans="1:6" x14ac:dyDescent="0.3">
      <c r="A87" s="162">
        <v>2.1</v>
      </c>
      <c r="B87" s="157" t="s">
        <v>450</v>
      </c>
      <c r="C87" s="160" t="s">
        <v>95</v>
      </c>
      <c r="D87" s="148">
        <v>1</v>
      </c>
      <c r="F87" s="145">
        <f t="shared" si="12"/>
        <v>0</v>
      </c>
    </row>
    <row r="88" spans="1:6" x14ac:dyDescent="0.3">
      <c r="B88" s="157"/>
      <c r="C88" s="160"/>
      <c r="D88" s="148"/>
    </row>
    <row r="89" spans="1:6" x14ac:dyDescent="0.3">
      <c r="A89" s="143">
        <f>A87+0.01</f>
        <v>2.11</v>
      </c>
      <c r="B89" s="157" t="s">
        <v>451</v>
      </c>
      <c r="C89" s="160" t="s">
        <v>95</v>
      </c>
      <c r="D89" s="148">
        <v>1</v>
      </c>
      <c r="F89" s="145">
        <f t="shared" si="12"/>
        <v>0</v>
      </c>
    </row>
    <row r="90" spans="1:6" x14ac:dyDescent="0.3">
      <c r="B90" s="157"/>
      <c r="C90" s="160"/>
      <c r="D90" s="148"/>
    </row>
    <row r="91" spans="1:6" x14ac:dyDescent="0.3">
      <c r="A91" s="143">
        <f>A89+0.01</f>
        <v>2.1199999999999997</v>
      </c>
      <c r="B91" s="157" t="s">
        <v>452</v>
      </c>
      <c r="C91" s="160" t="s">
        <v>95</v>
      </c>
      <c r="D91" s="148">
        <v>1</v>
      </c>
      <c r="F91" s="145">
        <f t="shared" si="12"/>
        <v>0</v>
      </c>
    </row>
    <row r="92" spans="1:6" x14ac:dyDescent="0.3">
      <c r="B92" s="157"/>
      <c r="C92" s="160"/>
      <c r="D92" s="148"/>
    </row>
    <row r="93" spans="1:6" x14ac:dyDescent="0.3">
      <c r="A93" s="143">
        <f t="shared" ref="A93" si="15">A91+0.01</f>
        <v>2.1299999999999994</v>
      </c>
      <c r="B93" s="157" t="s">
        <v>453</v>
      </c>
      <c r="C93" s="160" t="s">
        <v>95</v>
      </c>
      <c r="D93" s="148">
        <v>1</v>
      </c>
      <c r="F93" s="145">
        <f t="shared" si="12"/>
        <v>0</v>
      </c>
    </row>
    <row r="94" spans="1:6" x14ac:dyDescent="0.3">
      <c r="B94" s="157"/>
      <c r="C94" s="160"/>
      <c r="D94" s="148"/>
    </row>
    <row r="95" spans="1:6" x14ac:dyDescent="0.3">
      <c r="A95" s="143">
        <f t="shared" ref="A95" si="16">A93+0.01</f>
        <v>2.1399999999999992</v>
      </c>
      <c r="B95" s="157" t="s">
        <v>454</v>
      </c>
      <c r="C95" s="160" t="s">
        <v>95</v>
      </c>
      <c r="D95" s="148">
        <v>1</v>
      </c>
      <c r="F95" s="145">
        <f t="shared" si="12"/>
        <v>0</v>
      </c>
    </row>
    <row r="96" spans="1:6" x14ac:dyDescent="0.3">
      <c r="B96" s="157"/>
      <c r="C96" s="160"/>
      <c r="D96" s="148"/>
    </row>
    <row r="97" spans="1:6" ht="15" customHeight="1" x14ac:dyDescent="0.3">
      <c r="A97" s="143">
        <f t="shared" ref="A97" si="17">A95+0.01</f>
        <v>2.149999999999999</v>
      </c>
      <c r="B97" s="157" t="s">
        <v>455</v>
      </c>
      <c r="C97" s="160" t="s">
        <v>95</v>
      </c>
      <c r="D97" s="148">
        <v>1</v>
      </c>
      <c r="F97" s="145">
        <f t="shared" si="12"/>
        <v>0</v>
      </c>
    </row>
    <row r="98" spans="1:6" x14ac:dyDescent="0.3">
      <c r="B98" s="157"/>
      <c r="C98" s="160"/>
      <c r="D98" s="148"/>
    </row>
    <row r="99" spans="1:6" x14ac:dyDescent="0.3">
      <c r="A99" s="143">
        <f t="shared" ref="A99" si="18">A97+0.01</f>
        <v>2.1599999999999988</v>
      </c>
      <c r="B99" s="157" t="s">
        <v>456</v>
      </c>
      <c r="C99" s="160" t="s">
        <v>95</v>
      </c>
      <c r="D99" s="148">
        <v>1</v>
      </c>
      <c r="F99" s="145">
        <f t="shared" si="12"/>
        <v>0</v>
      </c>
    </row>
    <row r="100" spans="1:6" x14ac:dyDescent="0.3">
      <c r="B100" s="157"/>
      <c r="C100" s="160"/>
      <c r="D100" s="148"/>
    </row>
    <row r="101" spans="1:6" ht="27.6" x14ac:dyDescent="0.3">
      <c r="A101" s="143">
        <f t="shared" ref="A101:A105" si="19">A99+0.01</f>
        <v>2.1699999999999986</v>
      </c>
      <c r="B101" s="157" t="s">
        <v>491</v>
      </c>
      <c r="C101" s="160" t="s">
        <v>219</v>
      </c>
      <c r="D101" s="148">
        <v>1</v>
      </c>
      <c r="E101" s="144">
        <f>(2250*9*22*12)/2</f>
        <v>2673000</v>
      </c>
      <c r="F101" s="145">
        <f>E101*D101</f>
        <v>2673000</v>
      </c>
    </row>
    <row r="102" spans="1:6" x14ac:dyDescent="0.3">
      <c r="B102" s="157"/>
      <c r="C102" s="160"/>
      <c r="D102" s="148"/>
    </row>
    <row r="103" spans="1:6" x14ac:dyDescent="0.3">
      <c r="A103" s="143">
        <f t="shared" si="19"/>
        <v>2.1799999999999984</v>
      </c>
      <c r="B103" s="157" t="s">
        <v>549</v>
      </c>
      <c r="C103" s="160" t="s">
        <v>102</v>
      </c>
      <c r="D103" s="148">
        <v>0</v>
      </c>
      <c r="E103" s="144">
        <f>F101</f>
        <v>2673000</v>
      </c>
      <c r="F103" s="145">
        <f t="shared" ref="F103" si="20">E103*D103</f>
        <v>0</v>
      </c>
    </row>
    <row r="104" spans="1:6" x14ac:dyDescent="0.3">
      <c r="B104" s="157"/>
      <c r="C104" s="160"/>
      <c r="D104" s="148"/>
    </row>
    <row r="105" spans="1:6" x14ac:dyDescent="0.3">
      <c r="A105" s="143">
        <f t="shared" si="19"/>
        <v>2.1899999999999982</v>
      </c>
      <c r="B105" s="157" t="s">
        <v>462</v>
      </c>
      <c r="C105" s="160" t="s">
        <v>95</v>
      </c>
      <c r="D105" s="148">
        <v>1</v>
      </c>
      <c r="F105" s="145">
        <f t="shared" si="12"/>
        <v>0</v>
      </c>
    </row>
    <row r="106" spans="1:6" x14ac:dyDescent="0.3">
      <c r="B106" s="163"/>
      <c r="C106" s="164"/>
      <c r="D106" s="165"/>
    </row>
    <row r="107" spans="1:6" ht="27.6" x14ac:dyDescent="0.3">
      <c r="A107" s="143">
        <v>3</v>
      </c>
      <c r="B107" s="154" t="s">
        <v>463</v>
      </c>
      <c r="C107" s="164"/>
      <c r="D107" s="165"/>
    </row>
    <row r="108" spans="1:6" x14ac:dyDescent="0.3">
      <c r="B108" s="157" t="s">
        <v>435</v>
      </c>
      <c r="C108" s="164"/>
      <c r="D108" s="165"/>
    </row>
    <row r="109" spans="1:6" ht="82.8" x14ac:dyDescent="0.3">
      <c r="B109" s="161" t="s">
        <v>464</v>
      </c>
      <c r="C109" s="164"/>
      <c r="D109" s="165"/>
    </row>
    <row r="110" spans="1:6" x14ac:dyDescent="0.3">
      <c r="B110" s="157" t="s">
        <v>435</v>
      </c>
      <c r="C110" s="164"/>
      <c r="D110" s="165"/>
    </row>
    <row r="111" spans="1:6" ht="124.2" x14ac:dyDescent="0.3">
      <c r="B111" s="157" t="s">
        <v>465</v>
      </c>
      <c r="C111" s="160"/>
      <c r="D111" s="148"/>
    </row>
    <row r="112" spans="1:6" x14ac:dyDescent="0.3">
      <c r="B112" s="157" t="s">
        <v>435</v>
      </c>
      <c r="C112" s="160"/>
      <c r="D112" s="148"/>
    </row>
    <row r="113" spans="1:6" x14ac:dyDescent="0.3">
      <c r="A113" s="143">
        <v>3.1</v>
      </c>
      <c r="B113" s="157" t="s">
        <v>466</v>
      </c>
      <c r="C113" s="160" t="s">
        <v>461</v>
      </c>
      <c r="D113" s="148">
        <v>0</v>
      </c>
      <c r="E113" s="144">
        <v>0</v>
      </c>
      <c r="F113" s="145" t="s">
        <v>204</v>
      </c>
    </row>
    <row r="114" spans="1:6" x14ac:dyDescent="0.3">
      <c r="B114" s="157"/>
      <c r="C114" s="160"/>
      <c r="D114" s="148"/>
    </row>
    <row r="115" spans="1:6" x14ac:dyDescent="0.3">
      <c r="A115" s="143">
        <f>A113+0.1</f>
        <v>3.2</v>
      </c>
      <c r="B115" s="157" t="s">
        <v>467</v>
      </c>
      <c r="C115" s="160" t="s">
        <v>461</v>
      </c>
      <c r="D115" s="148">
        <v>0</v>
      </c>
      <c r="E115" s="144">
        <v>0</v>
      </c>
      <c r="F115" s="145" t="s">
        <v>468</v>
      </c>
    </row>
    <row r="116" spans="1:6" x14ac:dyDescent="0.3">
      <c r="B116" s="157"/>
      <c r="C116" s="160"/>
      <c r="D116" s="148"/>
    </row>
    <row r="117" spans="1:6" x14ac:dyDescent="0.3">
      <c r="A117" s="143">
        <f t="shared" ref="A117" si="21">A115+0.1</f>
        <v>3.3000000000000003</v>
      </c>
      <c r="B117" s="157" t="s">
        <v>469</v>
      </c>
      <c r="C117" s="160" t="s">
        <v>461</v>
      </c>
      <c r="D117" s="148">
        <v>0</v>
      </c>
      <c r="E117" s="144">
        <v>0</v>
      </c>
      <c r="F117" s="145" t="s">
        <v>468</v>
      </c>
    </row>
    <row r="118" spans="1:6" x14ac:dyDescent="0.3">
      <c r="B118" s="157"/>
      <c r="C118" s="160"/>
      <c r="D118" s="148"/>
    </row>
    <row r="119" spans="1:6" x14ac:dyDescent="0.3">
      <c r="A119" s="143">
        <f t="shared" ref="A119" si="22">A117+0.1</f>
        <v>3.4000000000000004</v>
      </c>
      <c r="B119" s="157" t="s">
        <v>470</v>
      </c>
      <c r="C119" s="160" t="s">
        <v>461</v>
      </c>
      <c r="D119" s="148">
        <v>0</v>
      </c>
      <c r="E119" s="144">
        <v>0</v>
      </c>
      <c r="F119" s="145" t="s">
        <v>468</v>
      </c>
    </row>
    <row r="120" spans="1:6" x14ac:dyDescent="0.3">
      <c r="B120" s="157"/>
      <c r="C120" s="160"/>
      <c r="D120" s="148"/>
    </row>
    <row r="121" spans="1:6" x14ac:dyDescent="0.3">
      <c r="A121" s="143">
        <f t="shared" ref="A121" si="23">A119+0.1</f>
        <v>3.5000000000000004</v>
      </c>
      <c r="B121" s="157" t="s">
        <v>471</v>
      </c>
      <c r="C121" s="160" t="s">
        <v>461</v>
      </c>
      <c r="D121" s="148">
        <v>0</v>
      </c>
      <c r="E121" s="144">
        <v>0</v>
      </c>
      <c r="F121" s="145" t="s">
        <v>468</v>
      </c>
    </row>
    <row r="122" spans="1:6" x14ac:dyDescent="0.3">
      <c r="B122" s="157"/>
      <c r="C122" s="160"/>
      <c r="D122" s="148"/>
    </row>
    <row r="123" spans="1:6" x14ac:dyDescent="0.3">
      <c r="A123" s="143">
        <f t="shared" ref="A123" si="24">A121+0.1</f>
        <v>3.6000000000000005</v>
      </c>
      <c r="B123" s="157" t="s">
        <v>472</v>
      </c>
      <c r="C123" s="160" t="s">
        <v>461</v>
      </c>
      <c r="D123" s="148">
        <v>0</v>
      </c>
      <c r="E123" s="144">
        <v>0</v>
      </c>
      <c r="F123" s="145" t="s">
        <v>468</v>
      </c>
    </row>
    <row r="124" spans="1:6" x14ac:dyDescent="0.3">
      <c r="B124" s="157"/>
      <c r="C124" s="160"/>
      <c r="D124" s="148"/>
    </row>
    <row r="125" spans="1:6" x14ac:dyDescent="0.3">
      <c r="A125" s="143">
        <f t="shared" ref="A125" si="25">A123+0.1</f>
        <v>3.7000000000000006</v>
      </c>
      <c r="B125" s="157" t="s">
        <v>473</v>
      </c>
      <c r="C125" s="160" t="s">
        <v>461</v>
      </c>
      <c r="D125" s="148">
        <v>0</v>
      </c>
      <c r="E125" s="144">
        <v>0</v>
      </c>
      <c r="F125" s="145" t="s">
        <v>468</v>
      </c>
    </row>
    <row r="126" spans="1:6" x14ac:dyDescent="0.3">
      <c r="B126" s="166"/>
      <c r="C126" s="164"/>
      <c r="D126" s="165"/>
    </row>
    <row r="127" spans="1:6" x14ac:dyDescent="0.3">
      <c r="A127" s="143">
        <f t="shared" ref="A127" si="26">A125+0.1</f>
        <v>3.8000000000000007</v>
      </c>
      <c r="B127" s="157" t="s">
        <v>474</v>
      </c>
      <c r="C127" s="160" t="s">
        <v>461</v>
      </c>
      <c r="D127" s="148">
        <v>0</v>
      </c>
      <c r="E127" s="144">
        <v>0</v>
      </c>
      <c r="F127" s="145" t="s">
        <v>468</v>
      </c>
    </row>
    <row r="128" spans="1:6" x14ac:dyDescent="0.3">
      <c r="B128" s="157"/>
      <c r="C128" s="160"/>
      <c r="D128" s="148"/>
    </row>
    <row r="129" spans="1:6" s="171" customFormat="1" x14ac:dyDescent="0.3">
      <c r="A129" s="167">
        <v>4</v>
      </c>
      <c r="B129" s="159" t="s">
        <v>480</v>
      </c>
      <c r="C129" s="168"/>
      <c r="D129" s="140"/>
      <c r="E129" s="169"/>
      <c r="F129" s="170"/>
    </row>
    <row r="130" spans="1:6" x14ac:dyDescent="0.3">
      <c r="B130" s="157"/>
      <c r="C130" s="160"/>
      <c r="D130" s="148"/>
    </row>
    <row r="131" spans="1:6" s="175" customFormat="1" x14ac:dyDescent="0.3">
      <c r="A131" s="172">
        <v>4.0999999999999996</v>
      </c>
      <c r="B131" s="173" t="s">
        <v>425</v>
      </c>
      <c r="C131" s="160" t="s">
        <v>95</v>
      </c>
      <c r="D131" s="148">
        <v>1</v>
      </c>
      <c r="E131" s="174"/>
      <c r="F131" s="174">
        <f>E131*D131</f>
        <v>0</v>
      </c>
    </row>
    <row r="132" spans="1:6" s="175" customFormat="1" x14ac:dyDescent="0.3">
      <c r="A132" s="172"/>
      <c r="B132" s="173"/>
      <c r="C132" s="176"/>
      <c r="D132" s="177"/>
      <c r="E132" s="174"/>
      <c r="F132" s="174"/>
    </row>
    <row r="133" spans="1:6" s="175" customFormat="1" x14ac:dyDescent="0.3">
      <c r="A133" s="172">
        <f>A131+0.1</f>
        <v>4.1999999999999993</v>
      </c>
      <c r="B133" s="173" t="s">
        <v>426</v>
      </c>
      <c r="C133" s="160" t="s">
        <v>95</v>
      </c>
      <c r="D133" s="148">
        <v>1</v>
      </c>
      <c r="E133" s="174"/>
      <c r="F133" s="174">
        <f>E133*D133</f>
        <v>0</v>
      </c>
    </row>
    <row r="134" spans="1:6" s="175" customFormat="1" x14ac:dyDescent="0.3">
      <c r="A134" s="172"/>
      <c r="B134" s="173"/>
      <c r="C134" s="176"/>
      <c r="D134" s="177"/>
      <c r="E134" s="174"/>
      <c r="F134" s="174"/>
    </row>
    <row r="135" spans="1:6" s="175" customFormat="1" x14ac:dyDescent="0.3">
      <c r="A135" s="172">
        <f>A133+0.1</f>
        <v>4.2999999999999989</v>
      </c>
      <c r="B135" s="173" t="s">
        <v>96</v>
      </c>
      <c r="C135" s="160" t="s">
        <v>95</v>
      </c>
      <c r="D135" s="148">
        <v>1</v>
      </c>
      <c r="E135" s="174"/>
      <c r="F135" s="174">
        <f>E135*D135</f>
        <v>0</v>
      </c>
    </row>
    <row r="136" spans="1:6" s="175" customFormat="1" x14ac:dyDescent="0.3">
      <c r="A136" s="172"/>
      <c r="B136" s="173"/>
      <c r="C136" s="176"/>
      <c r="D136" s="177"/>
      <c r="E136" s="174"/>
      <c r="F136" s="174"/>
    </row>
    <row r="137" spans="1:6" s="175" customFormat="1" x14ac:dyDescent="0.3">
      <c r="A137" s="172">
        <f>A135+0.1</f>
        <v>4.3999999999999986</v>
      </c>
      <c r="B137" s="173" t="s">
        <v>427</v>
      </c>
      <c r="C137" s="160" t="s">
        <v>95</v>
      </c>
      <c r="D137" s="148">
        <v>1</v>
      </c>
      <c r="E137" s="174"/>
      <c r="F137" s="174">
        <f>E137*D137</f>
        <v>0</v>
      </c>
    </row>
    <row r="138" spans="1:6" s="175" customFormat="1" x14ac:dyDescent="0.3">
      <c r="A138" s="172"/>
      <c r="B138" s="173"/>
      <c r="C138" s="176"/>
      <c r="D138" s="177"/>
      <c r="E138" s="174"/>
      <c r="F138" s="174"/>
    </row>
    <row r="139" spans="1:6" s="175" customFormat="1" x14ac:dyDescent="0.3">
      <c r="A139" s="172">
        <f>A137+0.1</f>
        <v>4.4999999999999982</v>
      </c>
      <c r="B139" s="173" t="s">
        <v>428</v>
      </c>
      <c r="C139" s="160" t="s">
        <v>95</v>
      </c>
      <c r="D139" s="148">
        <v>1</v>
      </c>
      <c r="E139" s="174"/>
      <c r="F139" s="174">
        <f>E139*D139</f>
        <v>0</v>
      </c>
    </row>
    <row r="140" spans="1:6" s="175" customFormat="1" x14ac:dyDescent="0.3">
      <c r="A140" s="172"/>
      <c r="B140" s="178"/>
      <c r="C140" s="179"/>
      <c r="D140" s="180"/>
      <c r="E140" s="174"/>
      <c r="F140" s="174"/>
    </row>
    <row r="141" spans="1:6" x14ac:dyDescent="0.3">
      <c r="A141" s="181">
        <v>5</v>
      </c>
      <c r="B141" s="182" t="s">
        <v>495</v>
      </c>
      <c r="C141" s="183"/>
      <c r="D141" s="184">
        <v>0</v>
      </c>
      <c r="E141" s="185"/>
      <c r="F141" s="185"/>
    </row>
    <row r="142" spans="1:6" x14ac:dyDescent="0.3">
      <c r="A142" s="181"/>
      <c r="B142" s="183"/>
      <c r="C142" s="183"/>
      <c r="D142" s="184">
        <v>0</v>
      </c>
      <c r="E142" s="185"/>
      <c r="F142" s="185"/>
    </row>
    <row r="143" spans="1:6" s="189" customFormat="1" x14ac:dyDescent="0.3">
      <c r="A143" s="181">
        <v>5.0999999999999996</v>
      </c>
      <c r="B143" s="186" t="s">
        <v>105</v>
      </c>
      <c r="C143" s="186"/>
      <c r="D143" s="187">
        <v>0</v>
      </c>
      <c r="E143" s="188"/>
      <c r="F143" s="188"/>
    </row>
    <row r="144" spans="1:6" x14ac:dyDescent="0.3">
      <c r="A144" s="181"/>
      <c r="B144" s="183"/>
      <c r="C144" s="183"/>
      <c r="D144" s="184">
        <v>0</v>
      </c>
      <c r="E144" s="185"/>
      <c r="F144" s="185"/>
    </row>
    <row r="145" spans="1:6" x14ac:dyDescent="0.3">
      <c r="A145" s="181" t="s">
        <v>496</v>
      </c>
      <c r="B145" s="183" t="s">
        <v>106</v>
      </c>
      <c r="C145" s="160" t="s">
        <v>95</v>
      </c>
      <c r="D145" s="148">
        <v>1</v>
      </c>
      <c r="E145" s="185"/>
      <c r="F145" s="185">
        <f>D145*E145</f>
        <v>0</v>
      </c>
    </row>
    <row r="146" spans="1:6" x14ac:dyDescent="0.3">
      <c r="A146" s="181"/>
      <c r="B146" s="183"/>
      <c r="C146" s="183"/>
      <c r="D146" s="184">
        <v>0</v>
      </c>
      <c r="E146" s="185"/>
      <c r="F146" s="185"/>
    </row>
    <row r="147" spans="1:6" ht="26.4" x14ac:dyDescent="0.3">
      <c r="A147" s="181" t="s">
        <v>497</v>
      </c>
      <c r="B147" s="183" t="s">
        <v>108</v>
      </c>
      <c r="C147" s="160" t="s">
        <v>95</v>
      </c>
      <c r="D147" s="148">
        <v>1</v>
      </c>
      <c r="E147" s="185"/>
      <c r="F147" s="185">
        <f>D147*E147</f>
        <v>0</v>
      </c>
    </row>
    <row r="148" spans="1:6" x14ac:dyDescent="0.3">
      <c r="A148" s="181"/>
      <c r="B148" s="183"/>
      <c r="C148" s="183"/>
      <c r="D148" s="184">
        <v>0</v>
      </c>
      <c r="E148" s="185"/>
      <c r="F148" s="185"/>
    </row>
    <row r="149" spans="1:6" ht="26.4" x14ac:dyDescent="0.3">
      <c r="A149" s="181" t="s">
        <v>498</v>
      </c>
      <c r="B149" s="183" t="s">
        <v>499</v>
      </c>
      <c r="C149" s="160" t="s">
        <v>95</v>
      </c>
      <c r="D149" s="148">
        <v>1</v>
      </c>
      <c r="E149" s="185"/>
      <c r="F149" s="185">
        <f>D149*E149</f>
        <v>0</v>
      </c>
    </row>
    <row r="150" spans="1:6" x14ac:dyDescent="0.3">
      <c r="A150" s="181"/>
      <c r="B150" s="183"/>
      <c r="C150" s="183"/>
      <c r="D150" s="184">
        <v>0</v>
      </c>
      <c r="E150" s="185"/>
      <c r="F150" s="185"/>
    </row>
    <row r="151" spans="1:6" x14ac:dyDescent="0.3">
      <c r="A151" s="181" t="s">
        <v>500</v>
      </c>
      <c r="B151" s="183" t="s">
        <v>113</v>
      </c>
      <c r="C151" s="183" t="s">
        <v>114</v>
      </c>
      <c r="D151" s="184">
        <v>3</v>
      </c>
      <c r="E151" s="185"/>
      <c r="F151" s="185">
        <f>D151*E151</f>
        <v>0</v>
      </c>
    </row>
    <row r="152" spans="1:6" x14ac:dyDescent="0.3">
      <c r="A152" s="181"/>
      <c r="B152" s="183"/>
      <c r="C152" s="190"/>
      <c r="D152" s="184">
        <v>0</v>
      </c>
      <c r="E152" s="185"/>
      <c r="F152" s="185"/>
    </row>
    <row r="153" spans="1:6" x14ac:dyDescent="0.3">
      <c r="A153" s="181" t="s">
        <v>501</v>
      </c>
      <c r="B153" s="183" t="s">
        <v>116</v>
      </c>
      <c r="C153" s="183" t="s">
        <v>95</v>
      </c>
      <c r="D153" s="184">
        <v>1</v>
      </c>
      <c r="E153" s="185"/>
      <c r="F153" s="185">
        <f>D153*E153</f>
        <v>0</v>
      </c>
    </row>
    <row r="154" spans="1:6" x14ac:dyDescent="0.3">
      <c r="A154" s="181"/>
      <c r="B154" s="183"/>
      <c r="C154" s="183"/>
      <c r="D154" s="184">
        <v>0</v>
      </c>
      <c r="E154" s="185"/>
      <c r="F154" s="185"/>
    </row>
    <row r="155" spans="1:6" x14ac:dyDescent="0.3">
      <c r="A155" s="181" t="s">
        <v>502</v>
      </c>
      <c r="B155" s="183" t="s">
        <v>118</v>
      </c>
      <c r="C155" s="183" t="s">
        <v>95</v>
      </c>
      <c r="D155" s="184">
        <v>1</v>
      </c>
      <c r="E155" s="185"/>
      <c r="F155" s="185">
        <f>D155*E155</f>
        <v>0</v>
      </c>
    </row>
    <row r="156" spans="1:6" x14ac:dyDescent="0.3">
      <c r="A156" s="181"/>
      <c r="B156" s="183"/>
      <c r="C156" s="183"/>
      <c r="D156" s="184">
        <v>0</v>
      </c>
      <c r="E156" s="185"/>
      <c r="F156" s="185"/>
    </row>
    <row r="157" spans="1:6" x14ac:dyDescent="0.3">
      <c r="A157" s="181" t="s">
        <v>503</v>
      </c>
      <c r="B157" s="183" t="s">
        <v>120</v>
      </c>
      <c r="C157" s="183" t="s">
        <v>95</v>
      </c>
      <c r="D157" s="184">
        <v>1</v>
      </c>
      <c r="E157" s="185"/>
      <c r="F157" s="185">
        <f>D157*E157</f>
        <v>0</v>
      </c>
    </row>
    <row r="158" spans="1:6" x14ac:dyDescent="0.3">
      <c r="A158" s="181"/>
      <c r="B158" s="183"/>
      <c r="C158" s="183"/>
      <c r="D158" s="184"/>
      <c r="E158" s="185"/>
      <c r="F158" s="185"/>
    </row>
    <row r="159" spans="1:6" ht="66" x14ac:dyDescent="0.3">
      <c r="A159" s="181" t="s">
        <v>504</v>
      </c>
      <c r="B159" s="183" t="s">
        <v>505</v>
      </c>
      <c r="C159" s="160" t="s">
        <v>95</v>
      </c>
      <c r="D159" s="148">
        <v>1</v>
      </c>
      <c r="F159" s="145">
        <f t="shared" ref="F159" si="27">E159*D159</f>
        <v>0</v>
      </c>
    </row>
    <row r="160" spans="1:6" x14ac:dyDescent="0.3">
      <c r="A160" s="181"/>
      <c r="B160" s="183"/>
      <c r="C160" s="190"/>
      <c r="D160" s="184">
        <v>0</v>
      </c>
      <c r="E160" s="185"/>
      <c r="F160" s="185"/>
    </row>
    <row r="161" spans="1:6" x14ac:dyDescent="0.3">
      <c r="A161" s="181">
        <v>5.2</v>
      </c>
      <c r="B161" s="182" t="s">
        <v>121</v>
      </c>
      <c r="C161" s="190"/>
      <c r="D161" s="184">
        <v>0</v>
      </c>
      <c r="E161" s="185"/>
      <c r="F161" s="185"/>
    </row>
    <row r="162" spans="1:6" x14ac:dyDescent="0.3">
      <c r="A162" s="181"/>
      <c r="B162" s="183"/>
      <c r="C162" s="190"/>
      <c r="D162" s="184">
        <v>0</v>
      </c>
      <c r="E162" s="185"/>
      <c r="F162" s="185"/>
    </row>
    <row r="163" spans="1:6" x14ac:dyDescent="0.3">
      <c r="A163" s="181" t="s">
        <v>506</v>
      </c>
      <c r="B163" s="183" t="s">
        <v>123</v>
      </c>
      <c r="C163" s="190" t="s">
        <v>95</v>
      </c>
      <c r="D163" s="184">
        <v>1</v>
      </c>
      <c r="E163" s="185"/>
      <c r="F163" s="185">
        <f>D163*E163</f>
        <v>0</v>
      </c>
    </row>
    <row r="164" spans="1:6" x14ac:dyDescent="0.3">
      <c r="A164" s="181"/>
      <c r="B164" s="183"/>
      <c r="C164" s="190"/>
      <c r="D164" s="184">
        <v>0</v>
      </c>
      <c r="E164" s="185"/>
      <c r="F164" s="185"/>
    </row>
    <row r="165" spans="1:6" x14ac:dyDescent="0.3">
      <c r="A165" s="181" t="s">
        <v>507</v>
      </c>
      <c r="B165" s="183" t="s">
        <v>125</v>
      </c>
      <c r="C165" s="190" t="s">
        <v>95</v>
      </c>
      <c r="D165" s="184">
        <v>1</v>
      </c>
      <c r="E165" s="185"/>
      <c r="F165" s="185">
        <f>D165*E165</f>
        <v>0</v>
      </c>
    </row>
    <row r="166" spans="1:6" x14ac:dyDescent="0.3">
      <c r="A166" s="181"/>
      <c r="B166" s="183"/>
      <c r="C166" s="190"/>
      <c r="D166" s="184">
        <v>0</v>
      </c>
      <c r="E166" s="185"/>
      <c r="F166" s="185"/>
    </row>
    <row r="167" spans="1:6" ht="39.6" x14ac:dyDescent="0.3">
      <c r="A167" s="181" t="s">
        <v>508</v>
      </c>
      <c r="B167" s="183" t="s">
        <v>127</v>
      </c>
      <c r="C167" s="190" t="s">
        <v>95</v>
      </c>
      <c r="D167" s="184">
        <v>1</v>
      </c>
      <c r="E167" s="185"/>
      <c r="F167" s="185">
        <f>D167*E167</f>
        <v>0</v>
      </c>
    </row>
    <row r="168" spans="1:6" x14ac:dyDescent="0.3">
      <c r="A168" s="181"/>
      <c r="B168" s="183"/>
      <c r="C168" s="190"/>
      <c r="D168" s="184">
        <v>0</v>
      </c>
      <c r="E168" s="185"/>
      <c r="F168" s="185"/>
    </row>
    <row r="169" spans="1:6" x14ac:dyDescent="0.3">
      <c r="A169" s="181" t="s">
        <v>509</v>
      </c>
      <c r="B169" s="183" t="s">
        <v>129</v>
      </c>
      <c r="C169" s="190" t="s">
        <v>95</v>
      </c>
      <c r="D169" s="184">
        <v>1</v>
      </c>
      <c r="E169" s="185"/>
      <c r="F169" s="185">
        <f>D169*E169</f>
        <v>0</v>
      </c>
    </row>
    <row r="170" spans="1:6" x14ac:dyDescent="0.3">
      <c r="A170" s="181"/>
      <c r="B170" s="183"/>
      <c r="C170" s="190"/>
      <c r="D170" s="184">
        <v>0</v>
      </c>
      <c r="E170" s="185"/>
      <c r="F170" s="185"/>
    </row>
    <row r="171" spans="1:6" x14ac:dyDescent="0.3">
      <c r="A171" s="181" t="s">
        <v>510</v>
      </c>
      <c r="B171" s="183" t="s">
        <v>131</v>
      </c>
      <c r="C171" s="190" t="s">
        <v>95</v>
      </c>
      <c r="D171" s="184">
        <v>1</v>
      </c>
      <c r="E171" s="185"/>
      <c r="F171" s="185">
        <f>D171*E171</f>
        <v>0</v>
      </c>
    </row>
    <row r="172" spans="1:6" x14ac:dyDescent="0.3">
      <c r="A172" s="181"/>
      <c r="B172" s="183"/>
      <c r="C172" s="190"/>
      <c r="D172" s="184">
        <v>0</v>
      </c>
      <c r="E172" s="185"/>
      <c r="F172" s="185"/>
    </row>
    <row r="173" spans="1:6" x14ac:dyDescent="0.3">
      <c r="A173" s="181">
        <v>5.3</v>
      </c>
      <c r="B173" s="182" t="s">
        <v>133</v>
      </c>
      <c r="C173" s="190"/>
      <c r="D173" s="184">
        <v>0</v>
      </c>
      <c r="E173" s="185"/>
      <c r="F173" s="185"/>
    </row>
    <row r="174" spans="1:6" x14ac:dyDescent="0.3">
      <c r="A174" s="181"/>
      <c r="B174" s="183"/>
      <c r="C174" s="190"/>
      <c r="D174" s="184">
        <v>0</v>
      </c>
      <c r="E174" s="185"/>
      <c r="F174" s="185"/>
    </row>
    <row r="175" spans="1:6" x14ac:dyDescent="0.3">
      <c r="A175" s="181" t="s">
        <v>511</v>
      </c>
      <c r="B175" s="183" t="s">
        <v>135</v>
      </c>
      <c r="C175" s="190" t="s">
        <v>111</v>
      </c>
      <c r="D175" s="184">
        <v>12</v>
      </c>
      <c r="E175" s="185"/>
      <c r="F175" s="185">
        <f>D175*E175</f>
        <v>0</v>
      </c>
    </row>
    <row r="176" spans="1:6" x14ac:dyDescent="0.3">
      <c r="A176" s="181"/>
      <c r="B176" s="183"/>
      <c r="C176" s="190"/>
      <c r="D176" s="184">
        <v>0</v>
      </c>
      <c r="E176" s="185"/>
      <c r="F176" s="185"/>
    </row>
    <row r="177" spans="1:6" ht="26.4" x14ac:dyDescent="0.3">
      <c r="A177" s="181" t="s">
        <v>512</v>
      </c>
      <c r="B177" s="183" t="s">
        <v>150</v>
      </c>
      <c r="C177" s="190" t="s">
        <v>114</v>
      </c>
      <c r="D177" s="184">
        <v>50</v>
      </c>
      <c r="E177" s="185"/>
      <c r="F177" s="185">
        <f>D177*E177</f>
        <v>0</v>
      </c>
    </row>
    <row r="178" spans="1:6" x14ac:dyDescent="0.3">
      <c r="A178" s="181"/>
      <c r="B178" s="183"/>
      <c r="C178" s="190"/>
      <c r="D178" s="184">
        <v>0</v>
      </c>
      <c r="E178" s="185"/>
      <c r="F178" s="185">
        <f t="shared" ref="F178:F209" si="28">D178*E178</f>
        <v>0</v>
      </c>
    </row>
    <row r="179" spans="1:6" x14ac:dyDescent="0.3">
      <c r="A179" s="181" t="s">
        <v>513</v>
      </c>
      <c r="B179" s="183" t="s">
        <v>152</v>
      </c>
      <c r="C179" s="190" t="s">
        <v>114</v>
      </c>
      <c r="D179" s="184">
        <v>50</v>
      </c>
      <c r="E179" s="185"/>
      <c r="F179" s="185">
        <f t="shared" si="28"/>
        <v>0</v>
      </c>
    </row>
    <row r="180" spans="1:6" x14ac:dyDescent="0.3">
      <c r="A180" s="181"/>
      <c r="B180" s="183"/>
      <c r="C180" s="190"/>
      <c r="D180" s="184">
        <v>0</v>
      </c>
      <c r="E180" s="185"/>
      <c r="F180" s="185">
        <f t="shared" si="28"/>
        <v>0</v>
      </c>
    </row>
    <row r="181" spans="1:6" x14ac:dyDescent="0.3">
      <c r="A181" s="181" t="s">
        <v>514</v>
      </c>
      <c r="B181" s="183" t="s">
        <v>154</v>
      </c>
      <c r="C181" s="190" t="s">
        <v>114</v>
      </c>
      <c r="D181" s="184">
        <v>50</v>
      </c>
      <c r="E181" s="185"/>
      <c r="F181" s="185">
        <f t="shared" si="28"/>
        <v>0</v>
      </c>
    </row>
    <row r="182" spans="1:6" x14ac:dyDescent="0.3">
      <c r="A182" s="181"/>
      <c r="B182" s="183"/>
      <c r="C182" s="190"/>
      <c r="D182" s="184">
        <v>0</v>
      </c>
      <c r="E182" s="185"/>
      <c r="F182" s="185">
        <f t="shared" si="28"/>
        <v>0</v>
      </c>
    </row>
    <row r="183" spans="1:6" x14ac:dyDescent="0.3">
      <c r="A183" s="181" t="s">
        <v>515</v>
      </c>
      <c r="B183" s="183" t="s">
        <v>156</v>
      </c>
      <c r="C183" s="190" t="s">
        <v>114</v>
      </c>
      <c r="D183" s="184">
        <v>50</v>
      </c>
      <c r="E183" s="185"/>
      <c r="F183" s="185">
        <f t="shared" si="28"/>
        <v>0</v>
      </c>
    </row>
    <row r="184" spans="1:6" x14ac:dyDescent="0.3">
      <c r="A184" s="181"/>
      <c r="B184" s="183"/>
      <c r="C184" s="190"/>
      <c r="D184" s="184">
        <v>0</v>
      </c>
      <c r="E184" s="185"/>
      <c r="F184" s="185">
        <f t="shared" si="28"/>
        <v>0</v>
      </c>
    </row>
    <row r="185" spans="1:6" x14ac:dyDescent="0.3">
      <c r="A185" s="181" t="s">
        <v>516</v>
      </c>
      <c r="B185" s="183" t="s">
        <v>158</v>
      </c>
      <c r="C185" s="190" t="s">
        <v>114</v>
      </c>
      <c r="D185" s="184">
        <v>50</v>
      </c>
      <c r="E185" s="185"/>
      <c r="F185" s="185">
        <f t="shared" si="28"/>
        <v>0</v>
      </c>
    </row>
    <row r="186" spans="1:6" x14ac:dyDescent="0.3">
      <c r="A186" s="181"/>
      <c r="B186" s="183"/>
      <c r="C186" s="190"/>
      <c r="D186" s="184">
        <v>0</v>
      </c>
      <c r="E186" s="185"/>
      <c r="F186" s="185">
        <f t="shared" si="28"/>
        <v>0</v>
      </c>
    </row>
    <row r="187" spans="1:6" x14ac:dyDescent="0.3">
      <c r="A187" s="181" t="s">
        <v>517</v>
      </c>
      <c r="B187" s="183" t="s">
        <v>518</v>
      </c>
      <c r="C187" s="190" t="s">
        <v>519</v>
      </c>
      <c r="D187" s="184">
        <v>10</v>
      </c>
      <c r="E187" s="185"/>
      <c r="F187" s="185">
        <f t="shared" si="28"/>
        <v>0</v>
      </c>
    </row>
    <row r="188" spans="1:6" x14ac:dyDescent="0.3">
      <c r="A188" s="181"/>
      <c r="B188" s="183"/>
      <c r="C188" s="190"/>
      <c r="D188" s="184">
        <v>0</v>
      </c>
      <c r="E188" s="185"/>
      <c r="F188" s="185">
        <f t="shared" si="28"/>
        <v>0</v>
      </c>
    </row>
    <row r="189" spans="1:6" x14ac:dyDescent="0.3">
      <c r="A189" s="181" t="s">
        <v>520</v>
      </c>
      <c r="B189" s="183" t="s">
        <v>161</v>
      </c>
      <c r="C189" s="190" t="s">
        <v>114</v>
      </c>
      <c r="D189" s="184">
        <v>50</v>
      </c>
      <c r="E189" s="185"/>
      <c r="F189" s="185">
        <f t="shared" si="28"/>
        <v>0</v>
      </c>
    </row>
    <row r="190" spans="1:6" x14ac:dyDescent="0.3">
      <c r="A190" s="181"/>
      <c r="B190" s="183"/>
      <c r="C190" s="190"/>
      <c r="D190" s="184">
        <v>0</v>
      </c>
      <c r="E190" s="185"/>
      <c r="F190" s="185">
        <f t="shared" si="28"/>
        <v>0</v>
      </c>
    </row>
    <row r="191" spans="1:6" ht="26.4" x14ac:dyDescent="0.3">
      <c r="A191" s="181" t="s">
        <v>521</v>
      </c>
      <c r="B191" s="183" t="s">
        <v>163</v>
      </c>
      <c r="C191" s="190" t="s">
        <v>114</v>
      </c>
      <c r="D191" s="184">
        <v>2</v>
      </c>
      <c r="E191" s="185"/>
      <c r="F191" s="185">
        <f t="shared" si="28"/>
        <v>0</v>
      </c>
    </row>
    <row r="192" spans="1:6" x14ac:dyDescent="0.3">
      <c r="A192" s="181"/>
      <c r="B192" s="183"/>
      <c r="C192" s="190"/>
      <c r="D192" s="184">
        <v>0</v>
      </c>
      <c r="E192" s="185"/>
      <c r="F192" s="185">
        <f t="shared" si="28"/>
        <v>0</v>
      </c>
    </row>
    <row r="193" spans="1:6" x14ac:dyDescent="0.3">
      <c r="A193" s="181" t="s">
        <v>522</v>
      </c>
      <c r="B193" s="183" t="s">
        <v>165</v>
      </c>
      <c r="C193" s="190" t="s">
        <v>114</v>
      </c>
      <c r="D193" s="184">
        <v>2</v>
      </c>
      <c r="E193" s="185"/>
      <c r="F193" s="185">
        <f t="shared" si="28"/>
        <v>0</v>
      </c>
    </row>
    <row r="194" spans="1:6" x14ac:dyDescent="0.3">
      <c r="A194" s="181"/>
      <c r="B194" s="183"/>
      <c r="C194" s="190"/>
      <c r="D194" s="184">
        <v>0</v>
      </c>
      <c r="E194" s="185"/>
      <c r="F194" s="185">
        <f t="shared" si="28"/>
        <v>0</v>
      </c>
    </row>
    <row r="195" spans="1:6" x14ac:dyDescent="0.3">
      <c r="A195" s="181" t="s">
        <v>523</v>
      </c>
      <c r="B195" s="183" t="s">
        <v>524</v>
      </c>
      <c r="C195" s="190" t="s">
        <v>525</v>
      </c>
      <c r="D195" s="184">
        <v>100</v>
      </c>
      <c r="E195" s="185"/>
      <c r="F195" s="185">
        <f t="shared" si="28"/>
        <v>0</v>
      </c>
    </row>
    <row r="196" spans="1:6" x14ac:dyDescent="0.3">
      <c r="A196" s="181"/>
      <c r="B196" s="183"/>
      <c r="C196" s="190"/>
      <c r="D196" s="184">
        <v>0</v>
      </c>
      <c r="E196" s="185"/>
      <c r="F196" s="185">
        <f t="shared" si="28"/>
        <v>0</v>
      </c>
    </row>
    <row r="197" spans="1:6" x14ac:dyDescent="0.3">
      <c r="A197" s="181" t="s">
        <v>526</v>
      </c>
      <c r="B197" s="183" t="s">
        <v>168</v>
      </c>
      <c r="C197" s="190" t="s">
        <v>114</v>
      </c>
      <c r="D197" s="184">
        <v>60</v>
      </c>
      <c r="E197" s="185"/>
      <c r="F197" s="185">
        <f t="shared" si="28"/>
        <v>0</v>
      </c>
    </row>
    <row r="198" spans="1:6" x14ac:dyDescent="0.3">
      <c r="A198" s="181"/>
      <c r="B198" s="183"/>
      <c r="C198" s="190"/>
      <c r="D198" s="184">
        <v>0</v>
      </c>
      <c r="E198" s="185"/>
      <c r="F198" s="185">
        <f t="shared" si="28"/>
        <v>0</v>
      </c>
    </row>
    <row r="199" spans="1:6" x14ac:dyDescent="0.3">
      <c r="A199" s="181" t="s">
        <v>527</v>
      </c>
      <c r="B199" s="183" t="s">
        <v>170</v>
      </c>
      <c r="C199" s="190" t="s">
        <v>528</v>
      </c>
      <c r="D199" s="184">
        <v>50</v>
      </c>
      <c r="E199" s="185"/>
      <c r="F199" s="185">
        <f t="shared" si="28"/>
        <v>0</v>
      </c>
    </row>
    <row r="200" spans="1:6" x14ac:dyDescent="0.3">
      <c r="A200" s="181"/>
      <c r="B200" s="183"/>
      <c r="C200" s="190"/>
      <c r="D200" s="184">
        <v>0</v>
      </c>
      <c r="E200" s="185"/>
      <c r="F200" s="185">
        <f t="shared" si="28"/>
        <v>0</v>
      </c>
    </row>
    <row r="201" spans="1:6" x14ac:dyDescent="0.3">
      <c r="A201" s="181" t="s">
        <v>529</v>
      </c>
      <c r="B201" s="183" t="s">
        <v>172</v>
      </c>
      <c r="C201" s="190" t="s">
        <v>95</v>
      </c>
      <c r="D201" s="184">
        <v>1</v>
      </c>
      <c r="E201" s="185"/>
      <c r="F201" s="185">
        <f t="shared" si="28"/>
        <v>0</v>
      </c>
    </row>
    <row r="202" spans="1:6" x14ac:dyDescent="0.3">
      <c r="A202" s="181"/>
      <c r="B202" s="183"/>
      <c r="C202" s="190"/>
      <c r="D202" s="184">
        <v>0</v>
      </c>
      <c r="E202" s="185"/>
      <c r="F202" s="185">
        <f t="shared" si="28"/>
        <v>0</v>
      </c>
    </row>
    <row r="203" spans="1:6" x14ac:dyDescent="0.3">
      <c r="A203" s="181" t="s">
        <v>530</v>
      </c>
      <c r="B203" s="183" t="s">
        <v>174</v>
      </c>
      <c r="C203" s="190" t="s">
        <v>95</v>
      </c>
      <c r="D203" s="184">
        <v>1</v>
      </c>
      <c r="E203" s="185"/>
      <c r="F203" s="185">
        <f t="shared" si="28"/>
        <v>0</v>
      </c>
    </row>
    <row r="204" spans="1:6" x14ac:dyDescent="0.3">
      <c r="A204" s="181"/>
      <c r="B204" s="183"/>
      <c r="C204" s="190"/>
      <c r="D204" s="184">
        <v>0</v>
      </c>
      <c r="E204" s="185"/>
      <c r="F204" s="185">
        <f t="shared" si="28"/>
        <v>0</v>
      </c>
    </row>
    <row r="205" spans="1:6" x14ac:dyDescent="0.3">
      <c r="A205" s="181" t="s">
        <v>531</v>
      </c>
      <c r="B205" s="183" t="s">
        <v>176</v>
      </c>
      <c r="C205" s="190" t="s">
        <v>114</v>
      </c>
      <c r="D205" s="184">
        <v>2</v>
      </c>
      <c r="E205" s="185"/>
      <c r="F205" s="185">
        <f t="shared" si="28"/>
        <v>0</v>
      </c>
    </row>
    <row r="206" spans="1:6" x14ac:dyDescent="0.3">
      <c r="A206" s="181"/>
      <c r="B206" s="183"/>
      <c r="C206" s="190"/>
      <c r="D206" s="184">
        <v>0</v>
      </c>
      <c r="E206" s="185"/>
      <c r="F206" s="185">
        <f t="shared" si="28"/>
        <v>0</v>
      </c>
    </row>
    <row r="207" spans="1:6" ht="26.4" x14ac:dyDescent="0.3">
      <c r="A207" s="181" t="s">
        <v>532</v>
      </c>
      <c r="B207" s="183" t="s">
        <v>178</v>
      </c>
      <c r="C207" s="190" t="s">
        <v>114</v>
      </c>
      <c r="D207" s="184">
        <v>2</v>
      </c>
      <c r="E207" s="185"/>
      <c r="F207" s="185">
        <f t="shared" si="28"/>
        <v>0</v>
      </c>
    </row>
    <row r="208" spans="1:6" x14ac:dyDescent="0.3">
      <c r="A208" s="181"/>
      <c r="B208" s="183"/>
      <c r="C208" s="190"/>
      <c r="D208" s="184">
        <v>0</v>
      </c>
      <c r="E208" s="185"/>
      <c r="F208" s="185">
        <f t="shared" si="28"/>
        <v>0</v>
      </c>
    </row>
    <row r="209" spans="1:6" x14ac:dyDescent="0.3">
      <c r="A209" s="181" t="s">
        <v>533</v>
      </c>
      <c r="B209" s="183" t="s">
        <v>180</v>
      </c>
      <c r="C209" s="190" t="s">
        <v>114</v>
      </c>
      <c r="D209" s="184">
        <v>2</v>
      </c>
      <c r="E209" s="185"/>
      <c r="F209" s="185">
        <f t="shared" si="28"/>
        <v>0</v>
      </c>
    </row>
    <row r="210" spans="1:6" x14ac:dyDescent="0.3">
      <c r="A210" s="181"/>
      <c r="B210" s="183"/>
      <c r="C210" s="190"/>
      <c r="D210" s="184">
        <v>0</v>
      </c>
      <c r="E210" s="185"/>
      <c r="F210" s="185"/>
    </row>
    <row r="211" spans="1:6" ht="26.4" x14ac:dyDescent="0.3">
      <c r="A211" s="181" t="s">
        <v>534</v>
      </c>
      <c r="B211" s="183" t="s">
        <v>182</v>
      </c>
      <c r="C211" s="190" t="s">
        <v>95</v>
      </c>
      <c r="D211" s="184">
        <v>1</v>
      </c>
      <c r="E211" s="185"/>
      <c r="F211" s="185">
        <f>D211*E211</f>
        <v>0</v>
      </c>
    </row>
    <row r="212" spans="1:6" x14ac:dyDescent="0.3">
      <c r="A212" s="181"/>
      <c r="B212" s="183"/>
      <c r="C212" s="190"/>
      <c r="D212" s="184">
        <v>0</v>
      </c>
      <c r="E212" s="185"/>
      <c r="F212" s="185"/>
    </row>
    <row r="213" spans="1:6" x14ac:dyDescent="0.3">
      <c r="A213" s="181" t="s">
        <v>535</v>
      </c>
      <c r="B213" s="183" t="s">
        <v>184</v>
      </c>
      <c r="C213" s="190" t="s">
        <v>114</v>
      </c>
      <c r="D213" s="184">
        <v>2</v>
      </c>
      <c r="E213" s="185"/>
      <c r="F213" s="185">
        <f>D213*E213</f>
        <v>0</v>
      </c>
    </row>
    <row r="214" spans="1:6" x14ac:dyDescent="0.3">
      <c r="A214" s="181"/>
      <c r="B214" s="183"/>
      <c r="C214" s="190"/>
      <c r="D214" s="184">
        <v>0</v>
      </c>
      <c r="E214" s="185"/>
      <c r="F214" s="185"/>
    </row>
    <row r="215" spans="1:6" x14ac:dyDescent="0.3">
      <c r="A215" s="181" t="s">
        <v>536</v>
      </c>
      <c r="B215" s="183" t="s">
        <v>186</v>
      </c>
      <c r="C215" s="190" t="s">
        <v>95</v>
      </c>
      <c r="D215" s="184">
        <v>1</v>
      </c>
      <c r="E215" s="185"/>
      <c r="F215" s="185">
        <f>D215*E215</f>
        <v>0</v>
      </c>
    </row>
    <row r="216" spans="1:6" x14ac:dyDescent="0.3">
      <c r="E216" s="143"/>
      <c r="F216" s="143"/>
    </row>
    <row r="218" spans="1:6" x14ac:dyDescent="0.3">
      <c r="B218" s="167" t="s">
        <v>537</v>
      </c>
      <c r="C218" s="167"/>
      <c r="D218" s="192"/>
      <c r="E218" s="169"/>
      <c r="F218" s="170">
        <v>0</v>
      </c>
    </row>
  </sheetData>
  <mergeCells count="4">
    <mergeCell ref="A1:F1"/>
    <mergeCell ref="A2:F2"/>
    <mergeCell ref="A3:F3"/>
    <mergeCell ref="A4:F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E851B-E074-46B0-BBF8-A207F138D50D}">
  <dimension ref="A1:F36"/>
  <sheetViews>
    <sheetView tabSelected="1" view="pageLayout" topLeftCell="A22" zoomScale="115" zoomScaleNormal="100" zoomScaleSheetLayoutView="130" zoomScalePageLayoutView="115" workbookViewId="0">
      <selection activeCell="F4" sqref="F4"/>
    </sheetView>
  </sheetViews>
  <sheetFormatPr defaultRowHeight="14.4" x14ac:dyDescent="0.3"/>
  <cols>
    <col min="1" max="1" width="6.33203125" style="95" customWidth="1"/>
    <col min="2" max="2" width="34" style="95" customWidth="1"/>
    <col min="3" max="3" width="8.88671875" style="95" customWidth="1"/>
    <col min="4" max="4" width="7.44140625" style="95" customWidth="1"/>
    <col min="5" max="5" width="13.88671875" style="95" customWidth="1"/>
    <col min="6" max="6" width="15.109375" style="95" customWidth="1"/>
    <col min="7" max="16384" width="8.88671875" style="95"/>
  </cols>
  <sheetData>
    <row r="1" spans="1:6" s="139" customFormat="1" ht="15.6" x14ac:dyDescent="0.3">
      <c r="A1" s="220" t="s">
        <v>0</v>
      </c>
      <c r="B1" s="221"/>
      <c r="C1" s="221"/>
      <c r="D1" s="221"/>
      <c r="E1" s="221"/>
      <c r="F1" s="222"/>
    </row>
    <row r="2" spans="1:6" s="139" customFormat="1" ht="15.6" x14ac:dyDescent="0.3">
      <c r="A2" s="223" t="s">
        <v>492</v>
      </c>
      <c r="B2" s="224"/>
      <c r="C2" s="224"/>
      <c r="D2" s="224"/>
      <c r="E2" s="224"/>
      <c r="F2" s="225"/>
    </row>
    <row r="3" spans="1:6" s="139" customFormat="1" ht="15.6" x14ac:dyDescent="0.3">
      <c r="A3" s="223" t="s">
        <v>493</v>
      </c>
      <c r="B3" s="224"/>
      <c r="C3" s="224"/>
      <c r="D3" s="224"/>
      <c r="E3" s="224"/>
      <c r="F3" s="225"/>
    </row>
    <row r="4" spans="1:6" s="139" customFormat="1" ht="15.6" x14ac:dyDescent="0.3">
      <c r="A4" s="226" t="s">
        <v>188</v>
      </c>
      <c r="B4" s="227"/>
      <c r="C4" s="227"/>
      <c r="D4" s="227"/>
      <c r="E4" s="227"/>
      <c r="F4" s="228"/>
    </row>
    <row r="5" spans="1:6" x14ac:dyDescent="0.3">
      <c r="A5" s="97"/>
      <c r="B5" s="97"/>
      <c r="C5" s="97"/>
      <c r="D5" s="97"/>
      <c r="E5" s="97"/>
      <c r="F5" s="97"/>
    </row>
    <row r="6" spans="1:6" x14ac:dyDescent="0.3">
      <c r="A6" s="97"/>
      <c r="B6" s="101" t="s">
        <v>417</v>
      </c>
      <c r="C6" s="101" t="s">
        <v>202</v>
      </c>
      <c r="D6" s="101" t="s">
        <v>203</v>
      </c>
      <c r="E6" s="101" t="s">
        <v>204</v>
      </c>
      <c r="F6" s="101" t="s">
        <v>205</v>
      </c>
    </row>
    <row r="7" spans="1:6" x14ac:dyDescent="0.3">
      <c r="A7" s="97"/>
      <c r="B7" s="97" t="s">
        <v>418</v>
      </c>
      <c r="C7" s="97"/>
      <c r="D7" s="97"/>
      <c r="E7" s="97"/>
      <c r="F7" s="97"/>
    </row>
    <row r="8" spans="1:6" x14ac:dyDescent="0.3">
      <c r="A8" s="97"/>
      <c r="B8" s="97"/>
      <c r="C8" s="97"/>
      <c r="D8" s="97"/>
      <c r="E8" s="97"/>
      <c r="F8" s="97"/>
    </row>
    <row r="9" spans="1:6" x14ac:dyDescent="0.3">
      <c r="A9" s="102">
        <v>3</v>
      </c>
      <c r="B9" s="100" t="s">
        <v>419</v>
      </c>
      <c r="C9" s="101"/>
      <c r="D9" s="101"/>
      <c r="E9" s="98"/>
      <c r="F9" s="98"/>
    </row>
    <row r="10" spans="1:6" x14ac:dyDescent="0.3">
      <c r="A10" s="102"/>
      <c r="B10" s="100"/>
      <c r="C10" s="97"/>
      <c r="D10" s="97"/>
      <c r="E10" s="98"/>
      <c r="F10" s="98"/>
    </row>
    <row r="11" spans="1:6" x14ac:dyDescent="0.3">
      <c r="A11" s="102">
        <v>3.1</v>
      </c>
      <c r="B11" s="96" t="s">
        <v>420</v>
      </c>
      <c r="C11" s="97" t="s">
        <v>219</v>
      </c>
      <c r="D11" s="97">
        <v>1</v>
      </c>
      <c r="E11" s="98">
        <v>200000</v>
      </c>
      <c r="F11" s="98">
        <f>E11*D11</f>
        <v>200000</v>
      </c>
    </row>
    <row r="12" spans="1:6" x14ac:dyDescent="0.3">
      <c r="A12" s="102"/>
      <c r="B12" s="96"/>
      <c r="C12" s="97"/>
      <c r="D12" s="97"/>
      <c r="E12" s="98"/>
      <c r="F12" s="98"/>
    </row>
    <row r="13" spans="1:6" x14ac:dyDescent="0.3">
      <c r="A13" s="102">
        <v>3.2</v>
      </c>
      <c r="B13" s="96" t="s">
        <v>421</v>
      </c>
      <c r="C13" s="97" t="s">
        <v>219</v>
      </c>
      <c r="D13" s="97">
        <v>1</v>
      </c>
      <c r="E13" s="98">
        <v>350000</v>
      </c>
      <c r="F13" s="98">
        <f>E13*D13</f>
        <v>350000</v>
      </c>
    </row>
    <row r="14" spans="1:6" x14ac:dyDescent="0.3">
      <c r="A14" s="102"/>
      <c r="B14" s="96"/>
      <c r="C14" s="97"/>
      <c r="D14" s="97"/>
      <c r="E14" s="98"/>
      <c r="F14" s="98"/>
    </row>
    <row r="15" spans="1:6" x14ac:dyDescent="0.3">
      <c r="A15" s="102">
        <v>3.3</v>
      </c>
      <c r="B15" s="96" t="s">
        <v>422</v>
      </c>
      <c r="C15" s="97" t="s">
        <v>219</v>
      </c>
      <c r="D15" s="97">
        <v>1</v>
      </c>
      <c r="E15" s="98">
        <v>2500000</v>
      </c>
      <c r="F15" s="98">
        <f>E15*D15</f>
        <v>2500000</v>
      </c>
    </row>
    <row r="16" spans="1:6" x14ac:dyDescent="0.3">
      <c r="A16" s="102"/>
      <c r="B16" s="96"/>
      <c r="C16" s="97"/>
      <c r="D16" s="97"/>
      <c r="E16" s="98"/>
      <c r="F16" s="98"/>
    </row>
    <row r="17" spans="1:6" ht="28.8" x14ac:dyDescent="0.3">
      <c r="A17" s="102">
        <v>3.4</v>
      </c>
      <c r="B17" s="96" t="s">
        <v>423</v>
      </c>
      <c r="C17" s="97" t="s">
        <v>219</v>
      </c>
      <c r="D17" s="97">
        <v>1</v>
      </c>
      <c r="E17" s="98">
        <v>800000</v>
      </c>
      <c r="F17" s="98">
        <f>E17*D17</f>
        <v>800000</v>
      </c>
    </row>
    <row r="18" spans="1:6" x14ac:dyDescent="0.3">
      <c r="A18" s="102"/>
      <c r="B18" s="96"/>
      <c r="C18" s="97"/>
      <c r="D18" s="97"/>
      <c r="E18" s="98"/>
      <c r="F18" s="98"/>
    </row>
    <row r="19" spans="1:6" ht="28.8" x14ac:dyDescent="0.3">
      <c r="A19" s="102">
        <v>3.5</v>
      </c>
      <c r="B19" s="96" t="s">
        <v>424</v>
      </c>
      <c r="C19" s="97" t="s">
        <v>219</v>
      </c>
      <c r="D19" s="97">
        <v>1</v>
      </c>
      <c r="E19" s="98">
        <v>1200000</v>
      </c>
      <c r="F19" s="98">
        <f>E19*D19</f>
        <v>1200000</v>
      </c>
    </row>
    <row r="20" spans="1:6" x14ac:dyDescent="0.3">
      <c r="A20" s="102"/>
      <c r="B20" s="96"/>
      <c r="C20" s="97"/>
      <c r="D20" s="97"/>
      <c r="E20" s="98"/>
      <c r="F20" s="98"/>
    </row>
    <row r="21" spans="1:6" x14ac:dyDescent="0.3">
      <c r="A21" s="102">
        <v>3.6</v>
      </c>
      <c r="B21" s="96" t="s">
        <v>79</v>
      </c>
      <c r="C21" s="97" t="s">
        <v>219</v>
      </c>
      <c r="D21" s="97">
        <v>1</v>
      </c>
      <c r="E21" s="98">
        <v>35000</v>
      </c>
      <c r="F21" s="98">
        <f>E21*D21</f>
        <v>35000</v>
      </c>
    </row>
    <row r="22" spans="1:6" x14ac:dyDescent="0.3">
      <c r="A22" s="102"/>
      <c r="B22" s="96"/>
      <c r="C22" s="97"/>
      <c r="D22" s="97"/>
      <c r="E22" s="98"/>
      <c r="F22" s="98"/>
    </row>
    <row r="23" spans="1:6" ht="28.8" x14ac:dyDescent="0.3">
      <c r="A23" s="102">
        <v>3.7</v>
      </c>
      <c r="B23" s="96" t="s">
        <v>80</v>
      </c>
      <c r="C23" s="97" t="s">
        <v>219</v>
      </c>
      <c r="D23" s="97">
        <v>1</v>
      </c>
      <c r="E23" s="98">
        <v>125000</v>
      </c>
      <c r="F23" s="98">
        <f>E23*D23</f>
        <v>125000</v>
      </c>
    </row>
    <row r="24" spans="1:6" x14ac:dyDescent="0.3">
      <c r="A24" s="102"/>
      <c r="B24" s="96"/>
      <c r="C24" s="97"/>
      <c r="D24" s="97"/>
      <c r="E24" s="98"/>
      <c r="F24" s="98"/>
    </row>
    <row r="25" spans="1:6" x14ac:dyDescent="0.3">
      <c r="A25" s="102"/>
      <c r="B25" s="96"/>
      <c r="C25" s="97"/>
      <c r="D25" s="97"/>
      <c r="E25" s="98"/>
      <c r="F25" s="98"/>
    </row>
    <row r="26" spans="1:6" ht="28.8" x14ac:dyDescent="0.3">
      <c r="A26" s="102">
        <v>3.8</v>
      </c>
      <c r="B26" s="96" t="s">
        <v>81</v>
      </c>
      <c r="C26" s="97" t="s">
        <v>219</v>
      </c>
      <c r="D26" s="97">
        <v>1</v>
      </c>
      <c r="E26" s="98">
        <v>320000</v>
      </c>
      <c r="F26" s="98">
        <f>E26*D26</f>
        <v>320000</v>
      </c>
    </row>
    <row r="27" spans="1:6" x14ac:dyDescent="0.3">
      <c r="A27" s="102"/>
      <c r="B27" s="96"/>
      <c r="C27" s="97"/>
      <c r="D27" s="97"/>
      <c r="E27" s="98"/>
      <c r="F27" s="98"/>
    </row>
    <row r="28" spans="1:6" ht="57.6" x14ac:dyDescent="0.3">
      <c r="A28" s="102">
        <v>3.9</v>
      </c>
      <c r="B28" s="96" t="s">
        <v>483</v>
      </c>
      <c r="C28" s="97" t="s">
        <v>219</v>
      </c>
      <c r="D28" s="97">
        <v>1</v>
      </c>
      <c r="E28" s="98">
        <f>8000*12</f>
        <v>96000</v>
      </c>
      <c r="F28" s="98">
        <f>E28*D28</f>
        <v>96000</v>
      </c>
    </row>
    <row r="29" spans="1:6" ht="15.6" customHeight="1" x14ac:dyDescent="0.3">
      <c r="A29" s="102"/>
      <c r="B29" s="96"/>
      <c r="C29" s="97"/>
      <c r="D29" s="97"/>
      <c r="E29" s="98"/>
      <c r="F29" s="98"/>
    </row>
    <row r="30" spans="1:6" x14ac:dyDescent="0.3">
      <c r="A30" s="108">
        <v>3.1</v>
      </c>
      <c r="B30" s="193" t="s">
        <v>494</v>
      </c>
      <c r="C30" s="97" t="s">
        <v>102</v>
      </c>
      <c r="D30" s="97"/>
      <c r="E30" s="98">
        <f>F28</f>
        <v>96000</v>
      </c>
      <c r="F30" s="98"/>
    </row>
    <row r="31" spans="1:6" x14ac:dyDescent="0.3">
      <c r="A31" s="102"/>
      <c r="B31" s="96"/>
      <c r="C31" s="97"/>
      <c r="D31" s="97"/>
      <c r="E31" s="98"/>
      <c r="F31" s="98"/>
    </row>
    <row r="32" spans="1:6" ht="28.8" x14ac:dyDescent="0.3">
      <c r="A32" s="236">
        <v>17</v>
      </c>
      <c r="B32" s="116" t="s">
        <v>550</v>
      </c>
      <c r="C32" s="237" t="s">
        <v>219</v>
      </c>
      <c r="D32" s="106">
        <v>1</v>
      </c>
      <c r="E32" s="238">
        <v>1600000</v>
      </c>
      <c r="F32" s="239">
        <f t="shared" ref="F32" si="0">E32*D32</f>
        <v>1600000</v>
      </c>
    </row>
    <row r="33" spans="1:6" x14ac:dyDescent="0.3">
      <c r="A33" s="102"/>
      <c r="B33" s="96" t="s">
        <v>481</v>
      </c>
      <c r="C33" s="101"/>
      <c r="D33" s="101"/>
      <c r="E33" s="98"/>
      <c r="F33" s="99"/>
    </row>
    <row r="34" spans="1:6" x14ac:dyDescent="0.3">
      <c r="A34" s="102"/>
      <c r="B34" s="96"/>
      <c r="C34" s="101"/>
      <c r="D34" s="101"/>
      <c r="E34" s="98"/>
      <c r="F34" s="98"/>
    </row>
    <row r="35" spans="1:6" x14ac:dyDescent="0.3">
      <c r="A35" s="97"/>
      <c r="B35" s="97"/>
      <c r="C35" s="97"/>
      <c r="D35" s="97"/>
      <c r="E35" s="97"/>
      <c r="F35" s="97"/>
    </row>
    <row r="36" spans="1:6" x14ac:dyDescent="0.3">
      <c r="A36" s="97"/>
      <c r="B36" s="97"/>
      <c r="C36" s="97"/>
      <c r="D36" s="97"/>
      <c r="E36" s="97"/>
      <c r="F36" s="97"/>
    </row>
  </sheetData>
  <mergeCells count="4">
    <mergeCell ref="A1:F1"/>
    <mergeCell ref="A2:F2"/>
    <mergeCell ref="A3:F3"/>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1EF37-DFB0-4854-9EB1-A26F613587DC}">
  <dimension ref="A1:F50"/>
  <sheetViews>
    <sheetView tabSelected="1" view="pageBreakPreview" topLeftCell="A16" zoomScale="90" zoomScaleNormal="100" zoomScaleSheetLayoutView="90" workbookViewId="0">
      <selection activeCell="F4" sqref="F4"/>
    </sheetView>
  </sheetViews>
  <sheetFormatPr defaultRowHeight="13.2" x14ac:dyDescent="0.25"/>
  <cols>
    <col min="1" max="1" width="15.109375" style="1" customWidth="1"/>
    <col min="2" max="2" width="54.33203125" style="35" customWidth="1"/>
    <col min="3" max="3" width="16.88671875" style="2" customWidth="1"/>
    <col min="4" max="4" width="19.109375" style="2" customWidth="1"/>
    <col min="5" max="5" width="8.88671875" style="1"/>
    <col min="6" max="6" width="14.6640625" style="1" bestFit="1" customWidth="1"/>
    <col min="7" max="256" width="8.88671875" style="1"/>
    <col min="257" max="257" width="15.109375" style="1" customWidth="1"/>
    <col min="258" max="258" width="54.33203125" style="1" customWidth="1"/>
    <col min="259" max="259" width="16.88671875" style="1" customWidth="1"/>
    <col min="260" max="260" width="19.109375" style="1" customWidth="1"/>
    <col min="261" max="261" width="8.88671875" style="1"/>
    <col min="262" max="262" width="14.6640625" style="1" bestFit="1" customWidth="1"/>
    <col min="263" max="512" width="8.88671875" style="1"/>
    <col min="513" max="513" width="15.109375" style="1" customWidth="1"/>
    <col min="514" max="514" width="54.33203125" style="1" customWidth="1"/>
    <col min="515" max="515" width="16.88671875" style="1" customWidth="1"/>
    <col min="516" max="516" width="19.109375" style="1" customWidth="1"/>
    <col min="517" max="517" width="8.88671875" style="1"/>
    <col min="518" max="518" width="14.6640625" style="1" bestFit="1" customWidth="1"/>
    <col min="519" max="768" width="8.88671875" style="1"/>
    <col min="769" max="769" width="15.109375" style="1" customWidth="1"/>
    <col min="770" max="770" width="54.33203125" style="1" customWidth="1"/>
    <col min="771" max="771" width="16.88671875" style="1" customWidth="1"/>
    <col min="772" max="772" width="19.109375" style="1" customWidth="1"/>
    <col min="773" max="773" width="8.88671875" style="1"/>
    <col min="774" max="774" width="14.6640625" style="1" bestFit="1" customWidth="1"/>
    <col min="775" max="1024" width="8.88671875" style="1"/>
    <col min="1025" max="1025" width="15.109375" style="1" customWidth="1"/>
    <col min="1026" max="1026" width="54.33203125" style="1" customWidth="1"/>
    <col min="1027" max="1027" width="16.88671875" style="1" customWidth="1"/>
    <col min="1028" max="1028" width="19.109375" style="1" customWidth="1"/>
    <col min="1029" max="1029" width="8.88671875" style="1"/>
    <col min="1030" max="1030" width="14.6640625" style="1" bestFit="1" customWidth="1"/>
    <col min="1031" max="1280" width="8.88671875" style="1"/>
    <col min="1281" max="1281" width="15.109375" style="1" customWidth="1"/>
    <col min="1282" max="1282" width="54.33203125" style="1" customWidth="1"/>
    <col min="1283" max="1283" width="16.88671875" style="1" customWidth="1"/>
    <col min="1284" max="1284" width="19.109375" style="1" customWidth="1"/>
    <col min="1285" max="1285" width="8.88671875" style="1"/>
    <col min="1286" max="1286" width="14.6640625" style="1" bestFit="1" customWidth="1"/>
    <col min="1287" max="1536" width="8.88671875" style="1"/>
    <col min="1537" max="1537" width="15.109375" style="1" customWidth="1"/>
    <col min="1538" max="1538" width="54.33203125" style="1" customWidth="1"/>
    <col min="1539" max="1539" width="16.88671875" style="1" customWidth="1"/>
    <col min="1540" max="1540" width="19.109375" style="1" customWidth="1"/>
    <col min="1541" max="1541" width="8.88671875" style="1"/>
    <col min="1542" max="1542" width="14.6640625" style="1" bestFit="1" customWidth="1"/>
    <col min="1543" max="1792" width="8.88671875" style="1"/>
    <col min="1793" max="1793" width="15.109375" style="1" customWidth="1"/>
    <col min="1794" max="1794" width="54.33203125" style="1" customWidth="1"/>
    <col min="1795" max="1795" width="16.88671875" style="1" customWidth="1"/>
    <col min="1796" max="1796" width="19.109375" style="1" customWidth="1"/>
    <col min="1797" max="1797" width="8.88671875" style="1"/>
    <col min="1798" max="1798" width="14.6640625" style="1" bestFit="1" customWidth="1"/>
    <col min="1799" max="2048" width="8.88671875" style="1"/>
    <col min="2049" max="2049" width="15.109375" style="1" customWidth="1"/>
    <col min="2050" max="2050" width="54.33203125" style="1" customWidth="1"/>
    <col min="2051" max="2051" width="16.88671875" style="1" customWidth="1"/>
    <col min="2052" max="2052" width="19.109375" style="1" customWidth="1"/>
    <col min="2053" max="2053" width="8.88671875" style="1"/>
    <col min="2054" max="2054" width="14.6640625" style="1" bestFit="1" customWidth="1"/>
    <col min="2055" max="2304" width="8.88671875" style="1"/>
    <col min="2305" max="2305" width="15.109375" style="1" customWidth="1"/>
    <col min="2306" max="2306" width="54.33203125" style="1" customWidth="1"/>
    <col min="2307" max="2307" width="16.88671875" style="1" customWidth="1"/>
    <col min="2308" max="2308" width="19.109375" style="1" customWidth="1"/>
    <col min="2309" max="2309" width="8.88671875" style="1"/>
    <col min="2310" max="2310" width="14.6640625" style="1" bestFit="1" customWidth="1"/>
    <col min="2311" max="2560" width="8.88671875" style="1"/>
    <col min="2561" max="2561" width="15.109375" style="1" customWidth="1"/>
    <col min="2562" max="2562" width="54.33203125" style="1" customWidth="1"/>
    <col min="2563" max="2563" width="16.88671875" style="1" customWidth="1"/>
    <col min="2564" max="2564" width="19.109375" style="1" customWidth="1"/>
    <col min="2565" max="2565" width="8.88671875" style="1"/>
    <col min="2566" max="2566" width="14.6640625" style="1" bestFit="1" customWidth="1"/>
    <col min="2567" max="2816" width="8.88671875" style="1"/>
    <col min="2817" max="2817" width="15.109375" style="1" customWidth="1"/>
    <col min="2818" max="2818" width="54.33203125" style="1" customWidth="1"/>
    <col min="2819" max="2819" width="16.88671875" style="1" customWidth="1"/>
    <col min="2820" max="2820" width="19.109375" style="1" customWidth="1"/>
    <col min="2821" max="2821" width="8.88671875" style="1"/>
    <col min="2822" max="2822" width="14.6640625" style="1" bestFit="1" customWidth="1"/>
    <col min="2823" max="3072" width="8.88671875" style="1"/>
    <col min="3073" max="3073" width="15.109375" style="1" customWidth="1"/>
    <col min="3074" max="3074" width="54.33203125" style="1" customWidth="1"/>
    <col min="3075" max="3075" width="16.88671875" style="1" customWidth="1"/>
    <col min="3076" max="3076" width="19.109375" style="1" customWidth="1"/>
    <col min="3077" max="3077" width="8.88671875" style="1"/>
    <col min="3078" max="3078" width="14.6640625" style="1" bestFit="1" customWidth="1"/>
    <col min="3079" max="3328" width="8.88671875" style="1"/>
    <col min="3329" max="3329" width="15.109375" style="1" customWidth="1"/>
    <col min="3330" max="3330" width="54.33203125" style="1" customWidth="1"/>
    <col min="3331" max="3331" width="16.88671875" style="1" customWidth="1"/>
    <col min="3332" max="3332" width="19.109375" style="1" customWidth="1"/>
    <col min="3333" max="3333" width="8.88671875" style="1"/>
    <col min="3334" max="3334" width="14.6640625" style="1" bestFit="1" customWidth="1"/>
    <col min="3335" max="3584" width="8.88671875" style="1"/>
    <col min="3585" max="3585" width="15.109375" style="1" customWidth="1"/>
    <col min="3586" max="3586" width="54.33203125" style="1" customWidth="1"/>
    <col min="3587" max="3587" width="16.88671875" style="1" customWidth="1"/>
    <col min="3588" max="3588" width="19.109375" style="1" customWidth="1"/>
    <col min="3589" max="3589" width="8.88671875" style="1"/>
    <col min="3590" max="3590" width="14.6640625" style="1" bestFit="1" customWidth="1"/>
    <col min="3591" max="3840" width="8.88671875" style="1"/>
    <col min="3841" max="3841" width="15.109375" style="1" customWidth="1"/>
    <col min="3842" max="3842" width="54.33203125" style="1" customWidth="1"/>
    <col min="3843" max="3843" width="16.88671875" style="1" customWidth="1"/>
    <col min="3844" max="3844" width="19.109375" style="1" customWidth="1"/>
    <col min="3845" max="3845" width="8.88671875" style="1"/>
    <col min="3846" max="3846" width="14.6640625" style="1" bestFit="1" customWidth="1"/>
    <col min="3847" max="4096" width="8.88671875" style="1"/>
    <col min="4097" max="4097" width="15.109375" style="1" customWidth="1"/>
    <col min="4098" max="4098" width="54.33203125" style="1" customWidth="1"/>
    <col min="4099" max="4099" width="16.88671875" style="1" customWidth="1"/>
    <col min="4100" max="4100" width="19.109375" style="1" customWidth="1"/>
    <col min="4101" max="4101" width="8.88671875" style="1"/>
    <col min="4102" max="4102" width="14.6640625" style="1" bestFit="1" customWidth="1"/>
    <col min="4103" max="4352" width="8.88671875" style="1"/>
    <col min="4353" max="4353" width="15.109375" style="1" customWidth="1"/>
    <col min="4354" max="4354" width="54.33203125" style="1" customWidth="1"/>
    <col min="4355" max="4355" width="16.88671875" style="1" customWidth="1"/>
    <col min="4356" max="4356" width="19.109375" style="1" customWidth="1"/>
    <col min="4357" max="4357" width="8.88671875" style="1"/>
    <col min="4358" max="4358" width="14.6640625" style="1" bestFit="1" customWidth="1"/>
    <col min="4359" max="4608" width="8.88671875" style="1"/>
    <col min="4609" max="4609" width="15.109375" style="1" customWidth="1"/>
    <col min="4610" max="4610" width="54.33203125" style="1" customWidth="1"/>
    <col min="4611" max="4611" width="16.88671875" style="1" customWidth="1"/>
    <col min="4612" max="4612" width="19.109375" style="1" customWidth="1"/>
    <col min="4613" max="4613" width="8.88671875" style="1"/>
    <col min="4614" max="4614" width="14.6640625" style="1" bestFit="1" customWidth="1"/>
    <col min="4615" max="4864" width="8.88671875" style="1"/>
    <col min="4865" max="4865" width="15.109375" style="1" customWidth="1"/>
    <col min="4866" max="4866" width="54.33203125" style="1" customWidth="1"/>
    <col min="4867" max="4867" width="16.88671875" style="1" customWidth="1"/>
    <col min="4868" max="4868" width="19.109375" style="1" customWidth="1"/>
    <col min="4869" max="4869" width="8.88671875" style="1"/>
    <col min="4870" max="4870" width="14.6640625" style="1" bestFit="1" customWidth="1"/>
    <col min="4871" max="5120" width="8.88671875" style="1"/>
    <col min="5121" max="5121" width="15.109375" style="1" customWidth="1"/>
    <col min="5122" max="5122" width="54.33203125" style="1" customWidth="1"/>
    <col min="5123" max="5123" width="16.88671875" style="1" customWidth="1"/>
    <col min="5124" max="5124" width="19.109375" style="1" customWidth="1"/>
    <col min="5125" max="5125" width="8.88671875" style="1"/>
    <col min="5126" max="5126" width="14.6640625" style="1" bestFit="1" customWidth="1"/>
    <col min="5127" max="5376" width="8.88671875" style="1"/>
    <col min="5377" max="5377" width="15.109375" style="1" customWidth="1"/>
    <col min="5378" max="5378" width="54.33203125" style="1" customWidth="1"/>
    <col min="5379" max="5379" width="16.88671875" style="1" customWidth="1"/>
    <col min="5380" max="5380" width="19.109375" style="1" customWidth="1"/>
    <col min="5381" max="5381" width="8.88671875" style="1"/>
    <col min="5382" max="5382" width="14.6640625" style="1" bestFit="1" customWidth="1"/>
    <col min="5383" max="5632" width="8.88671875" style="1"/>
    <col min="5633" max="5633" width="15.109375" style="1" customWidth="1"/>
    <col min="5634" max="5634" width="54.33203125" style="1" customWidth="1"/>
    <col min="5635" max="5635" width="16.88671875" style="1" customWidth="1"/>
    <col min="5636" max="5636" width="19.109375" style="1" customWidth="1"/>
    <col min="5637" max="5637" width="8.88671875" style="1"/>
    <col min="5638" max="5638" width="14.6640625" style="1" bestFit="1" customWidth="1"/>
    <col min="5639" max="5888" width="8.88671875" style="1"/>
    <col min="5889" max="5889" width="15.109375" style="1" customWidth="1"/>
    <col min="5890" max="5890" width="54.33203125" style="1" customWidth="1"/>
    <col min="5891" max="5891" width="16.88671875" style="1" customWidth="1"/>
    <col min="5892" max="5892" width="19.109375" style="1" customWidth="1"/>
    <col min="5893" max="5893" width="8.88671875" style="1"/>
    <col min="5894" max="5894" width="14.6640625" style="1" bestFit="1" customWidth="1"/>
    <col min="5895" max="6144" width="8.88671875" style="1"/>
    <col min="6145" max="6145" width="15.109375" style="1" customWidth="1"/>
    <col min="6146" max="6146" width="54.33203125" style="1" customWidth="1"/>
    <col min="6147" max="6147" width="16.88671875" style="1" customWidth="1"/>
    <col min="6148" max="6148" width="19.109375" style="1" customWidth="1"/>
    <col min="6149" max="6149" width="8.88671875" style="1"/>
    <col min="6150" max="6150" width="14.6640625" style="1" bestFit="1" customWidth="1"/>
    <col min="6151" max="6400" width="8.88671875" style="1"/>
    <col min="6401" max="6401" width="15.109375" style="1" customWidth="1"/>
    <col min="6402" max="6402" width="54.33203125" style="1" customWidth="1"/>
    <col min="6403" max="6403" width="16.88671875" style="1" customWidth="1"/>
    <col min="6404" max="6404" width="19.109375" style="1" customWidth="1"/>
    <col min="6405" max="6405" width="8.88671875" style="1"/>
    <col min="6406" max="6406" width="14.6640625" style="1" bestFit="1" customWidth="1"/>
    <col min="6407" max="6656" width="8.88671875" style="1"/>
    <col min="6657" max="6657" width="15.109375" style="1" customWidth="1"/>
    <col min="6658" max="6658" width="54.33203125" style="1" customWidth="1"/>
    <col min="6659" max="6659" width="16.88671875" style="1" customWidth="1"/>
    <col min="6660" max="6660" width="19.109375" style="1" customWidth="1"/>
    <col min="6661" max="6661" width="8.88671875" style="1"/>
    <col min="6662" max="6662" width="14.6640625" style="1" bestFit="1" customWidth="1"/>
    <col min="6663" max="6912" width="8.88671875" style="1"/>
    <col min="6913" max="6913" width="15.109375" style="1" customWidth="1"/>
    <col min="6914" max="6914" width="54.33203125" style="1" customWidth="1"/>
    <col min="6915" max="6915" width="16.88671875" style="1" customWidth="1"/>
    <col min="6916" max="6916" width="19.109375" style="1" customWidth="1"/>
    <col min="6917" max="6917" width="8.88671875" style="1"/>
    <col min="6918" max="6918" width="14.6640625" style="1" bestFit="1" customWidth="1"/>
    <col min="6919" max="7168" width="8.88671875" style="1"/>
    <col min="7169" max="7169" width="15.109375" style="1" customWidth="1"/>
    <col min="7170" max="7170" width="54.33203125" style="1" customWidth="1"/>
    <col min="7171" max="7171" width="16.88671875" style="1" customWidth="1"/>
    <col min="7172" max="7172" width="19.109375" style="1" customWidth="1"/>
    <col min="7173" max="7173" width="8.88671875" style="1"/>
    <col min="7174" max="7174" width="14.6640625" style="1" bestFit="1" customWidth="1"/>
    <col min="7175" max="7424" width="8.88671875" style="1"/>
    <col min="7425" max="7425" width="15.109375" style="1" customWidth="1"/>
    <col min="7426" max="7426" width="54.33203125" style="1" customWidth="1"/>
    <col min="7427" max="7427" width="16.88671875" style="1" customWidth="1"/>
    <col min="7428" max="7428" width="19.109375" style="1" customWidth="1"/>
    <col min="7429" max="7429" width="8.88671875" style="1"/>
    <col min="7430" max="7430" width="14.6640625" style="1" bestFit="1" customWidth="1"/>
    <col min="7431" max="7680" width="8.88671875" style="1"/>
    <col min="7681" max="7681" width="15.109375" style="1" customWidth="1"/>
    <col min="7682" max="7682" width="54.33203125" style="1" customWidth="1"/>
    <col min="7683" max="7683" width="16.88671875" style="1" customWidth="1"/>
    <col min="7684" max="7684" width="19.109375" style="1" customWidth="1"/>
    <col min="7685" max="7685" width="8.88671875" style="1"/>
    <col min="7686" max="7686" width="14.6640625" style="1" bestFit="1" customWidth="1"/>
    <col min="7687" max="7936" width="8.88671875" style="1"/>
    <col min="7937" max="7937" width="15.109375" style="1" customWidth="1"/>
    <col min="7938" max="7938" width="54.33203125" style="1" customWidth="1"/>
    <col min="7939" max="7939" width="16.88671875" style="1" customWidth="1"/>
    <col min="7940" max="7940" width="19.109375" style="1" customWidth="1"/>
    <col min="7941" max="7941" width="8.88671875" style="1"/>
    <col min="7942" max="7942" width="14.6640625" style="1" bestFit="1" customWidth="1"/>
    <col min="7943" max="8192" width="8.88671875" style="1"/>
    <col min="8193" max="8193" width="15.109375" style="1" customWidth="1"/>
    <col min="8194" max="8194" width="54.33203125" style="1" customWidth="1"/>
    <col min="8195" max="8195" width="16.88671875" style="1" customWidth="1"/>
    <col min="8196" max="8196" width="19.109375" style="1" customWidth="1"/>
    <col min="8197" max="8197" width="8.88671875" style="1"/>
    <col min="8198" max="8198" width="14.6640625" style="1" bestFit="1" customWidth="1"/>
    <col min="8199" max="8448" width="8.88671875" style="1"/>
    <col min="8449" max="8449" width="15.109375" style="1" customWidth="1"/>
    <col min="8450" max="8450" width="54.33203125" style="1" customWidth="1"/>
    <col min="8451" max="8451" width="16.88671875" style="1" customWidth="1"/>
    <col min="8452" max="8452" width="19.109375" style="1" customWidth="1"/>
    <col min="8453" max="8453" width="8.88671875" style="1"/>
    <col min="8454" max="8454" width="14.6640625" style="1" bestFit="1" customWidth="1"/>
    <col min="8455" max="8704" width="8.88671875" style="1"/>
    <col min="8705" max="8705" width="15.109375" style="1" customWidth="1"/>
    <col min="8706" max="8706" width="54.33203125" style="1" customWidth="1"/>
    <col min="8707" max="8707" width="16.88671875" style="1" customWidth="1"/>
    <col min="8708" max="8708" width="19.109375" style="1" customWidth="1"/>
    <col min="8709" max="8709" width="8.88671875" style="1"/>
    <col min="8710" max="8710" width="14.6640625" style="1" bestFit="1" customWidth="1"/>
    <col min="8711" max="8960" width="8.88671875" style="1"/>
    <col min="8961" max="8961" width="15.109375" style="1" customWidth="1"/>
    <col min="8962" max="8962" width="54.33203125" style="1" customWidth="1"/>
    <col min="8963" max="8963" width="16.88671875" style="1" customWidth="1"/>
    <col min="8964" max="8964" width="19.109375" style="1" customWidth="1"/>
    <col min="8965" max="8965" width="8.88671875" style="1"/>
    <col min="8966" max="8966" width="14.6640625" style="1" bestFit="1" customWidth="1"/>
    <col min="8967" max="9216" width="8.88671875" style="1"/>
    <col min="9217" max="9217" width="15.109375" style="1" customWidth="1"/>
    <col min="9218" max="9218" width="54.33203125" style="1" customWidth="1"/>
    <col min="9219" max="9219" width="16.88671875" style="1" customWidth="1"/>
    <col min="9220" max="9220" width="19.109375" style="1" customWidth="1"/>
    <col min="9221" max="9221" width="8.88671875" style="1"/>
    <col min="9222" max="9222" width="14.6640625" style="1" bestFit="1" customWidth="1"/>
    <col min="9223" max="9472" width="8.88671875" style="1"/>
    <col min="9473" max="9473" width="15.109375" style="1" customWidth="1"/>
    <col min="9474" max="9474" width="54.33203125" style="1" customWidth="1"/>
    <col min="9475" max="9475" width="16.88671875" style="1" customWidth="1"/>
    <col min="9476" max="9476" width="19.109375" style="1" customWidth="1"/>
    <col min="9477" max="9477" width="8.88671875" style="1"/>
    <col min="9478" max="9478" width="14.6640625" style="1" bestFit="1" customWidth="1"/>
    <col min="9479" max="9728" width="8.88671875" style="1"/>
    <col min="9729" max="9729" width="15.109375" style="1" customWidth="1"/>
    <col min="9730" max="9730" width="54.33203125" style="1" customWidth="1"/>
    <col min="9731" max="9731" width="16.88671875" style="1" customWidth="1"/>
    <col min="9732" max="9732" width="19.109375" style="1" customWidth="1"/>
    <col min="9733" max="9733" width="8.88671875" style="1"/>
    <col min="9734" max="9734" width="14.6640625" style="1" bestFit="1" customWidth="1"/>
    <col min="9735" max="9984" width="8.88671875" style="1"/>
    <col min="9985" max="9985" width="15.109375" style="1" customWidth="1"/>
    <col min="9986" max="9986" width="54.33203125" style="1" customWidth="1"/>
    <col min="9987" max="9987" width="16.88671875" style="1" customWidth="1"/>
    <col min="9988" max="9988" width="19.109375" style="1" customWidth="1"/>
    <col min="9989" max="9989" width="8.88671875" style="1"/>
    <col min="9990" max="9990" width="14.6640625" style="1" bestFit="1" customWidth="1"/>
    <col min="9991" max="10240" width="8.88671875" style="1"/>
    <col min="10241" max="10241" width="15.109375" style="1" customWidth="1"/>
    <col min="10242" max="10242" width="54.33203125" style="1" customWidth="1"/>
    <col min="10243" max="10243" width="16.88671875" style="1" customWidth="1"/>
    <col min="10244" max="10244" width="19.109375" style="1" customWidth="1"/>
    <col min="10245" max="10245" width="8.88671875" style="1"/>
    <col min="10246" max="10246" width="14.6640625" style="1" bestFit="1" customWidth="1"/>
    <col min="10247" max="10496" width="8.88671875" style="1"/>
    <col min="10497" max="10497" width="15.109375" style="1" customWidth="1"/>
    <col min="10498" max="10498" width="54.33203125" style="1" customWidth="1"/>
    <col min="10499" max="10499" width="16.88671875" style="1" customWidth="1"/>
    <col min="10500" max="10500" width="19.109375" style="1" customWidth="1"/>
    <col min="10501" max="10501" width="8.88671875" style="1"/>
    <col min="10502" max="10502" width="14.6640625" style="1" bestFit="1" customWidth="1"/>
    <col min="10503" max="10752" width="8.88671875" style="1"/>
    <col min="10753" max="10753" width="15.109375" style="1" customWidth="1"/>
    <col min="10754" max="10754" width="54.33203125" style="1" customWidth="1"/>
    <col min="10755" max="10755" width="16.88671875" style="1" customWidth="1"/>
    <col min="10756" max="10756" width="19.109375" style="1" customWidth="1"/>
    <col min="10757" max="10757" width="8.88671875" style="1"/>
    <col min="10758" max="10758" width="14.6640625" style="1" bestFit="1" customWidth="1"/>
    <col min="10759" max="11008" width="8.88671875" style="1"/>
    <col min="11009" max="11009" width="15.109375" style="1" customWidth="1"/>
    <col min="11010" max="11010" width="54.33203125" style="1" customWidth="1"/>
    <col min="11011" max="11011" width="16.88671875" style="1" customWidth="1"/>
    <col min="11012" max="11012" width="19.109375" style="1" customWidth="1"/>
    <col min="11013" max="11013" width="8.88671875" style="1"/>
    <col min="11014" max="11014" width="14.6640625" style="1" bestFit="1" customWidth="1"/>
    <col min="11015" max="11264" width="8.88671875" style="1"/>
    <col min="11265" max="11265" width="15.109375" style="1" customWidth="1"/>
    <col min="11266" max="11266" width="54.33203125" style="1" customWidth="1"/>
    <col min="11267" max="11267" width="16.88671875" style="1" customWidth="1"/>
    <col min="11268" max="11268" width="19.109375" style="1" customWidth="1"/>
    <col min="11269" max="11269" width="8.88671875" style="1"/>
    <col min="11270" max="11270" width="14.6640625" style="1" bestFit="1" customWidth="1"/>
    <col min="11271" max="11520" width="8.88671875" style="1"/>
    <col min="11521" max="11521" width="15.109375" style="1" customWidth="1"/>
    <col min="11522" max="11522" width="54.33203125" style="1" customWidth="1"/>
    <col min="11523" max="11523" width="16.88671875" style="1" customWidth="1"/>
    <col min="11524" max="11524" width="19.109375" style="1" customWidth="1"/>
    <col min="11525" max="11525" width="8.88671875" style="1"/>
    <col min="11526" max="11526" width="14.6640625" style="1" bestFit="1" customWidth="1"/>
    <col min="11527" max="11776" width="8.88671875" style="1"/>
    <col min="11777" max="11777" width="15.109375" style="1" customWidth="1"/>
    <col min="11778" max="11778" width="54.33203125" style="1" customWidth="1"/>
    <col min="11779" max="11779" width="16.88671875" style="1" customWidth="1"/>
    <col min="11780" max="11780" width="19.109375" style="1" customWidth="1"/>
    <col min="11781" max="11781" width="8.88671875" style="1"/>
    <col min="11782" max="11782" width="14.6640625" style="1" bestFit="1" customWidth="1"/>
    <col min="11783" max="12032" width="8.88671875" style="1"/>
    <col min="12033" max="12033" width="15.109375" style="1" customWidth="1"/>
    <col min="12034" max="12034" width="54.33203125" style="1" customWidth="1"/>
    <col min="12035" max="12035" width="16.88671875" style="1" customWidth="1"/>
    <col min="12036" max="12036" width="19.109375" style="1" customWidth="1"/>
    <col min="12037" max="12037" width="8.88671875" style="1"/>
    <col min="12038" max="12038" width="14.6640625" style="1" bestFit="1" customWidth="1"/>
    <col min="12039" max="12288" width="8.88671875" style="1"/>
    <col min="12289" max="12289" width="15.109375" style="1" customWidth="1"/>
    <col min="12290" max="12290" width="54.33203125" style="1" customWidth="1"/>
    <col min="12291" max="12291" width="16.88671875" style="1" customWidth="1"/>
    <col min="12292" max="12292" width="19.109375" style="1" customWidth="1"/>
    <col min="12293" max="12293" width="8.88671875" style="1"/>
    <col min="12294" max="12294" width="14.6640625" style="1" bestFit="1" customWidth="1"/>
    <col min="12295" max="12544" width="8.88671875" style="1"/>
    <col min="12545" max="12545" width="15.109375" style="1" customWidth="1"/>
    <col min="12546" max="12546" width="54.33203125" style="1" customWidth="1"/>
    <col min="12547" max="12547" width="16.88671875" style="1" customWidth="1"/>
    <col min="12548" max="12548" width="19.109375" style="1" customWidth="1"/>
    <col min="12549" max="12549" width="8.88671875" style="1"/>
    <col min="12550" max="12550" width="14.6640625" style="1" bestFit="1" customWidth="1"/>
    <col min="12551" max="12800" width="8.88671875" style="1"/>
    <col min="12801" max="12801" width="15.109375" style="1" customWidth="1"/>
    <col min="12802" max="12802" width="54.33203125" style="1" customWidth="1"/>
    <col min="12803" max="12803" width="16.88671875" style="1" customWidth="1"/>
    <col min="12804" max="12804" width="19.109375" style="1" customWidth="1"/>
    <col min="12805" max="12805" width="8.88671875" style="1"/>
    <col min="12806" max="12806" width="14.6640625" style="1" bestFit="1" customWidth="1"/>
    <col min="12807" max="13056" width="8.88671875" style="1"/>
    <col min="13057" max="13057" width="15.109375" style="1" customWidth="1"/>
    <col min="13058" max="13058" width="54.33203125" style="1" customWidth="1"/>
    <col min="13059" max="13059" width="16.88671875" style="1" customWidth="1"/>
    <col min="13060" max="13060" width="19.109375" style="1" customWidth="1"/>
    <col min="13061" max="13061" width="8.88671875" style="1"/>
    <col min="13062" max="13062" width="14.6640625" style="1" bestFit="1" customWidth="1"/>
    <col min="13063" max="13312" width="8.88671875" style="1"/>
    <col min="13313" max="13313" width="15.109375" style="1" customWidth="1"/>
    <col min="13314" max="13314" width="54.33203125" style="1" customWidth="1"/>
    <col min="13315" max="13315" width="16.88671875" style="1" customWidth="1"/>
    <col min="13316" max="13316" width="19.109375" style="1" customWidth="1"/>
    <col min="13317" max="13317" width="8.88671875" style="1"/>
    <col min="13318" max="13318" width="14.6640625" style="1" bestFit="1" customWidth="1"/>
    <col min="13319" max="13568" width="8.88671875" style="1"/>
    <col min="13569" max="13569" width="15.109375" style="1" customWidth="1"/>
    <col min="13570" max="13570" width="54.33203125" style="1" customWidth="1"/>
    <col min="13571" max="13571" width="16.88671875" style="1" customWidth="1"/>
    <col min="13572" max="13572" width="19.109375" style="1" customWidth="1"/>
    <col min="13573" max="13573" width="8.88671875" style="1"/>
    <col min="13574" max="13574" width="14.6640625" style="1" bestFit="1" customWidth="1"/>
    <col min="13575" max="13824" width="8.88671875" style="1"/>
    <col min="13825" max="13825" width="15.109375" style="1" customWidth="1"/>
    <col min="13826" max="13826" width="54.33203125" style="1" customWidth="1"/>
    <col min="13827" max="13827" width="16.88671875" style="1" customWidth="1"/>
    <col min="13828" max="13828" width="19.109375" style="1" customWidth="1"/>
    <col min="13829" max="13829" width="8.88671875" style="1"/>
    <col min="13830" max="13830" width="14.6640625" style="1" bestFit="1" customWidth="1"/>
    <col min="13831" max="14080" width="8.88671875" style="1"/>
    <col min="14081" max="14081" width="15.109375" style="1" customWidth="1"/>
    <col min="14082" max="14082" width="54.33203125" style="1" customWidth="1"/>
    <col min="14083" max="14083" width="16.88671875" style="1" customWidth="1"/>
    <col min="14084" max="14084" width="19.109375" style="1" customWidth="1"/>
    <col min="14085" max="14085" width="8.88671875" style="1"/>
    <col min="14086" max="14086" width="14.6640625" style="1" bestFit="1" customWidth="1"/>
    <col min="14087" max="14336" width="8.88671875" style="1"/>
    <col min="14337" max="14337" width="15.109375" style="1" customWidth="1"/>
    <col min="14338" max="14338" width="54.33203125" style="1" customWidth="1"/>
    <col min="14339" max="14339" width="16.88671875" style="1" customWidth="1"/>
    <col min="14340" max="14340" width="19.109375" style="1" customWidth="1"/>
    <col min="14341" max="14341" width="8.88671875" style="1"/>
    <col min="14342" max="14342" width="14.6640625" style="1" bestFit="1" customWidth="1"/>
    <col min="14343" max="14592" width="8.88671875" style="1"/>
    <col min="14593" max="14593" width="15.109375" style="1" customWidth="1"/>
    <col min="14594" max="14594" width="54.33203125" style="1" customWidth="1"/>
    <col min="14595" max="14595" width="16.88671875" style="1" customWidth="1"/>
    <col min="14596" max="14596" width="19.109375" style="1" customWidth="1"/>
    <col min="14597" max="14597" width="8.88671875" style="1"/>
    <col min="14598" max="14598" width="14.6640625" style="1" bestFit="1" customWidth="1"/>
    <col min="14599" max="14848" width="8.88671875" style="1"/>
    <col min="14849" max="14849" width="15.109375" style="1" customWidth="1"/>
    <col min="14850" max="14850" width="54.33203125" style="1" customWidth="1"/>
    <col min="14851" max="14851" width="16.88671875" style="1" customWidth="1"/>
    <col min="14852" max="14852" width="19.109375" style="1" customWidth="1"/>
    <col min="14853" max="14853" width="8.88671875" style="1"/>
    <col min="14854" max="14854" width="14.6640625" style="1" bestFit="1" customWidth="1"/>
    <col min="14855" max="15104" width="8.88671875" style="1"/>
    <col min="15105" max="15105" width="15.109375" style="1" customWidth="1"/>
    <col min="15106" max="15106" width="54.33203125" style="1" customWidth="1"/>
    <col min="15107" max="15107" width="16.88671875" style="1" customWidth="1"/>
    <col min="15108" max="15108" width="19.109375" style="1" customWidth="1"/>
    <col min="15109" max="15109" width="8.88671875" style="1"/>
    <col min="15110" max="15110" width="14.6640625" style="1" bestFit="1" customWidth="1"/>
    <col min="15111" max="15360" width="8.88671875" style="1"/>
    <col min="15361" max="15361" width="15.109375" style="1" customWidth="1"/>
    <col min="15362" max="15362" width="54.33203125" style="1" customWidth="1"/>
    <col min="15363" max="15363" width="16.88671875" style="1" customWidth="1"/>
    <col min="15364" max="15364" width="19.109375" style="1" customWidth="1"/>
    <col min="15365" max="15365" width="8.88671875" style="1"/>
    <col min="15366" max="15366" width="14.6640625" style="1" bestFit="1" customWidth="1"/>
    <col min="15367" max="15616" width="8.88671875" style="1"/>
    <col min="15617" max="15617" width="15.109375" style="1" customWidth="1"/>
    <col min="15618" max="15618" width="54.33203125" style="1" customWidth="1"/>
    <col min="15619" max="15619" width="16.88671875" style="1" customWidth="1"/>
    <col min="15620" max="15620" width="19.109375" style="1" customWidth="1"/>
    <col min="15621" max="15621" width="8.88671875" style="1"/>
    <col min="15622" max="15622" width="14.6640625" style="1" bestFit="1" customWidth="1"/>
    <col min="15623" max="15872" width="8.88671875" style="1"/>
    <col min="15873" max="15873" width="15.109375" style="1" customWidth="1"/>
    <col min="15874" max="15874" width="54.33203125" style="1" customWidth="1"/>
    <col min="15875" max="15875" width="16.88671875" style="1" customWidth="1"/>
    <col min="15876" max="15876" width="19.109375" style="1" customWidth="1"/>
    <col min="15877" max="15877" width="8.88671875" style="1"/>
    <col min="15878" max="15878" width="14.6640625" style="1" bestFit="1" customWidth="1"/>
    <col min="15879" max="16128" width="8.88671875" style="1"/>
    <col min="16129" max="16129" width="15.109375" style="1" customWidth="1"/>
    <col min="16130" max="16130" width="54.33203125" style="1" customWidth="1"/>
    <col min="16131" max="16131" width="16.88671875" style="1" customWidth="1"/>
    <col min="16132" max="16132" width="19.109375" style="1" customWidth="1"/>
    <col min="16133" max="16133" width="8.88671875" style="1"/>
    <col min="16134" max="16134" width="14.6640625" style="1" bestFit="1" customWidth="1"/>
    <col min="16135" max="16384" width="8.88671875" style="1"/>
  </cols>
  <sheetData>
    <row r="1" spans="1:6" s="37" customFormat="1" ht="15.6" x14ac:dyDescent="0.3">
      <c r="A1" s="229" t="s">
        <v>0</v>
      </c>
      <c r="B1" s="229"/>
      <c r="C1" s="229"/>
      <c r="D1" s="229"/>
    </row>
    <row r="2" spans="1:6" s="37" customFormat="1" ht="15.6" x14ac:dyDescent="0.3">
      <c r="A2" s="230" t="s">
        <v>540</v>
      </c>
      <c r="B2" s="230"/>
      <c r="C2" s="230"/>
      <c r="D2" s="230"/>
    </row>
    <row r="3" spans="1:6" s="37" customFormat="1" ht="15.6" x14ac:dyDescent="0.3">
      <c r="A3" s="230" t="s">
        <v>493</v>
      </c>
      <c r="B3" s="230"/>
      <c r="C3" s="230"/>
      <c r="D3" s="230"/>
    </row>
    <row r="4" spans="1:6" s="37" customFormat="1" ht="15.6" x14ac:dyDescent="0.3">
      <c r="A4" s="231" t="s">
        <v>541</v>
      </c>
      <c r="B4" s="231"/>
      <c r="C4" s="231"/>
      <c r="D4" s="231"/>
    </row>
    <row r="5" spans="1:6" ht="15.6" x14ac:dyDescent="0.3">
      <c r="A5" s="4" t="s">
        <v>75</v>
      </c>
      <c r="B5" s="5" t="s">
        <v>4</v>
      </c>
      <c r="C5" s="6" t="s">
        <v>8</v>
      </c>
      <c r="D5" s="6" t="s">
        <v>8</v>
      </c>
    </row>
    <row r="6" spans="1:6" ht="15.6" x14ac:dyDescent="0.3">
      <c r="A6" s="7"/>
      <c r="B6" s="3"/>
      <c r="C6" s="8" t="s">
        <v>10</v>
      </c>
      <c r="D6" s="8" t="s">
        <v>11</v>
      </c>
    </row>
    <row r="7" spans="1:6" ht="15" x14ac:dyDescent="0.25">
      <c r="A7" s="9"/>
      <c r="B7" s="10"/>
      <c r="C7" s="11"/>
      <c r="D7" s="11"/>
    </row>
    <row r="8" spans="1:6" ht="15" x14ac:dyDescent="0.25">
      <c r="A8" s="9" t="s">
        <v>76</v>
      </c>
      <c r="B8" s="10" t="s">
        <v>77</v>
      </c>
      <c r="C8" s="11">
        <f>'East Works'!G87</f>
        <v>0</v>
      </c>
      <c r="D8" s="11">
        <f>'East Works'!H87</f>
        <v>0</v>
      </c>
      <c r="F8" s="12"/>
    </row>
    <row r="9" spans="1:6" ht="15" x14ac:dyDescent="0.25">
      <c r="A9" s="9"/>
      <c r="B9" s="10"/>
      <c r="C9" s="13"/>
      <c r="D9" s="13"/>
    </row>
    <row r="10" spans="1:6" s="18" customFormat="1" ht="15.6" x14ac:dyDescent="0.3">
      <c r="A10" s="14" t="s">
        <v>78</v>
      </c>
      <c r="B10" s="15"/>
      <c r="C10" s="16"/>
      <c r="D10" s="17"/>
      <c r="F10" s="19"/>
    </row>
    <row r="11" spans="1:6" s="18" customFormat="1" ht="15.6" x14ac:dyDescent="0.3">
      <c r="A11" s="14"/>
      <c r="B11" s="15"/>
      <c r="C11" s="17"/>
      <c r="D11" s="17"/>
      <c r="F11" s="19"/>
    </row>
    <row r="12" spans="1:6" s="18" customFormat="1" ht="15.6" x14ac:dyDescent="0.3">
      <c r="A12" s="14"/>
      <c r="B12" s="15"/>
      <c r="C12" s="17"/>
      <c r="D12" s="17"/>
      <c r="F12" s="19"/>
    </row>
    <row r="13" spans="1:6" s="18" customFormat="1" ht="15.6" x14ac:dyDescent="0.3">
      <c r="A13" s="14"/>
      <c r="B13" s="15"/>
      <c r="C13" s="17"/>
      <c r="D13" s="17"/>
      <c r="F13" s="19"/>
    </row>
    <row r="14" spans="1:6" s="18" customFormat="1" ht="15.6" x14ac:dyDescent="0.3">
      <c r="A14" s="14"/>
      <c r="B14" s="15"/>
      <c r="C14" s="17"/>
      <c r="D14" s="17"/>
      <c r="F14" s="19"/>
    </row>
    <row r="15" spans="1:6" s="18" customFormat="1" ht="15.6" x14ac:dyDescent="0.3">
      <c r="A15" s="14"/>
      <c r="B15" s="15"/>
      <c r="C15" s="17"/>
      <c r="D15" s="17"/>
      <c r="F15" s="19"/>
    </row>
    <row r="16" spans="1:6" s="18" customFormat="1" ht="15.6" x14ac:dyDescent="0.3">
      <c r="A16" s="14"/>
      <c r="B16" s="15"/>
      <c r="C16" s="17"/>
      <c r="D16" s="17"/>
      <c r="F16" s="19"/>
    </row>
    <row r="17" spans="1:6" s="18" customFormat="1" ht="15.6" x14ac:dyDescent="0.3">
      <c r="A17" s="14"/>
      <c r="B17" s="15"/>
      <c r="C17" s="17"/>
      <c r="D17" s="17"/>
      <c r="F17" s="19"/>
    </row>
    <row r="18" spans="1:6" s="18" customFormat="1" ht="15.6" x14ac:dyDescent="0.3">
      <c r="A18" s="14"/>
      <c r="B18" s="15"/>
      <c r="C18" s="17"/>
      <c r="D18" s="17"/>
      <c r="F18" s="19"/>
    </row>
    <row r="19" spans="1:6" s="18" customFormat="1" ht="15.6" x14ac:dyDescent="0.3">
      <c r="A19" s="14"/>
      <c r="B19" s="15"/>
      <c r="C19" s="17"/>
      <c r="D19" s="17"/>
      <c r="F19" s="19"/>
    </row>
    <row r="20" spans="1:6" s="18" customFormat="1" ht="15.6" x14ac:dyDescent="0.3">
      <c r="A20" s="14"/>
      <c r="B20" s="15"/>
      <c r="C20" s="17"/>
      <c r="D20" s="17"/>
      <c r="F20" s="19"/>
    </row>
    <row r="21" spans="1:6" s="18" customFormat="1" ht="15.6" x14ac:dyDescent="0.3">
      <c r="A21" s="14"/>
      <c r="B21" s="15"/>
      <c r="C21" s="17"/>
      <c r="D21" s="17"/>
      <c r="F21" s="19"/>
    </row>
    <row r="22" spans="1:6" s="18" customFormat="1" ht="15.6" x14ac:dyDescent="0.3">
      <c r="A22" s="14"/>
      <c r="B22" s="15"/>
      <c r="C22" s="17"/>
      <c r="D22" s="17"/>
      <c r="F22" s="19"/>
    </row>
    <row r="23" spans="1:6" s="18" customFormat="1" ht="15.6" x14ac:dyDescent="0.3">
      <c r="A23" s="14"/>
      <c r="B23" s="15"/>
      <c r="C23" s="17"/>
      <c r="D23" s="17"/>
      <c r="F23" s="19"/>
    </row>
    <row r="24" spans="1:6" s="18" customFormat="1" ht="15.6" x14ac:dyDescent="0.3">
      <c r="A24" s="14"/>
      <c r="B24" s="15"/>
      <c r="C24" s="17"/>
      <c r="D24" s="17"/>
      <c r="F24" s="19"/>
    </row>
    <row r="25" spans="1:6" s="18" customFormat="1" ht="15.6" x14ac:dyDescent="0.3">
      <c r="A25" s="14"/>
      <c r="B25" s="15"/>
      <c r="C25" s="17"/>
      <c r="D25" s="17"/>
      <c r="F25" s="19"/>
    </row>
    <row r="26" spans="1:6" s="18" customFormat="1" ht="15.6" x14ac:dyDescent="0.3">
      <c r="A26" s="14"/>
      <c r="B26" s="15"/>
      <c r="C26" s="17"/>
      <c r="D26" s="17"/>
      <c r="F26" s="19"/>
    </row>
    <row r="27" spans="1:6" s="18" customFormat="1" ht="15.6" x14ac:dyDescent="0.3">
      <c r="A27" s="14"/>
      <c r="B27" s="15"/>
      <c r="C27" s="17"/>
      <c r="D27" s="17"/>
      <c r="F27" s="19"/>
    </row>
    <row r="28" spans="1:6" s="18" customFormat="1" ht="15.6" x14ac:dyDescent="0.3">
      <c r="A28" s="14"/>
      <c r="B28" s="15"/>
      <c r="C28" s="17"/>
      <c r="D28" s="17"/>
      <c r="F28" s="19"/>
    </row>
    <row r="29" spans="1:6" s="18" customFormat="1" ht="15.6" x14ac:dyDescent="0.3">
      <c r="A29" s="14"/>
      <c r="B29" s="15"/>
      <c r="C29" s="17"/>
      <c r="D29" s="17"/>
      <c r="F29" s="19"/>
    </row>
    <row r="30" spans="1:6" s="18" customFormat="1" ht="15.6" x14ac:dyDescent="0.3">
      <c r="A30" s="14"/>
      <c r="B30" s="15"/>
      <c r="C30" s="17"/>
      <c r="D30" s="17"/>
      <c r="F30" s="19"/>
    </row>
    <row r="31" spans="1:6" s="18" customFormat="1" ht="15.6" x14ac:dyDescent="0.3">
      <c r="A31" s="14"/>
      <c r="B31" s="15"/>
      <c r="C31" s="17"/>
      <c r="D31" s="17"/>
      <c r="F31" s="19"/>
    </row>
    <row r="32" spans="1:6" s="18" customFormat="1" ht="15.6" x14ac:dyDescent="0.3">
      <c r="A32" s="14"/>
      <c r="B32" s="15"/>
      <c r="C32" s="17"/>
      <c r="D32" s="17"/>
      <c r="F32" s="19"/>
    </row>
    <row r="33" spans="1:6" s="18" customFormat="1" ht="15.6" x14ac:dyDescent="0.3">
      <c r="A33" s="14"/>
      <c r="B33" s="15"/>
      <c r="C33" s="17"/>
      <c r="D33" s="17"/>
      <c r="F33" s="19"/>
    </row>
    <row r="34" spans="1:6" s="18" customFormat="1" ht="15.6" x14ac:dyDescent="0.3">
      <c r="A34" s="14"/>
      <c r="B34" s="15"/>
      <c r="C34" s="17"/>
      <c r="D34" s="17"/>
      <c r="F34" s="19"/>
    </row>
    <row r="35" spans="1:6" s="18" customFormat="1" ht="15.6" x14ac:dyDescent="0.3">
      <c r="A35" s="14"/>
      <c r="B35" s="15"/>
      <c r="C35" s="17"/>
      <c r="D35" s="17"/>
      <c r="F35" s="19"/>
    </row>
    <row r="36" spans="1:6" s="18" customFormat="1" ht="15.6" x14ac:dyDescent="0.3">
      <c r="A36" s="14"/>
      <c r="B36" s="15"/>
      <c r="C36" s="17"/>
      <c r="D36" s="17"/>
      <c r="F36" s="19"/>
    </row>
    <row r="37" spans="1:6" s="18" customFormat="1" ht="15.6" x14ac:dyDescent="0.3">
      <c r="A37" s="14"/>
      <c r="B37" s="15"/>
      <c r="C37" s="17"/>
      <c r="D37" s="17"/>
      <c r="F37" s="19"/>
    </row>
    <row r="38" spans="1:6" ht="15" x14ac:dyDescent="0.25">
      <c r="A38" s="20"/>
      <c r="B38" s="10"/>
      <c r="C38" s="11"/>
      <c r="D38" s="13"/>
    </row>
    <row r="39" spans="1:6" ht="15" x14ac:dyDescent="0.25">
      <c r="A39" s="20"/>
      <c r="B39" s="10"/>
      <c r="C39" s="21"/>
      <c r="D39" s="11"/>
    </row>
    <row r="40" spans="1:6" ht="15" x14ac:dyDescent="0.25">
      <c r="A40" s="22"/>
      <c r="B40" s="23"/>
      <c r="C40" s="24"/>
      <c r="D40" s="25"/>
    </row>
    <row r="41" spans="1:6" ht="15.6" x14ac:dyDescent="0.3">
      <c r="A41" s="26" t="s">
        <v>82</v>
      </c>
      <c r="B41" s="27"/>
      <c r="C41" s="28"/>
      <c r="D41" s="29">
        <f>SUM(D8:D40)+C8</f>
        <v>0</v>
      </c>
    </row>
    <row r="42" spans="1:6" ht="15" x14ac:dyDescent="0.25">
      <c r="A42" s="30"/>
      <c r="B42" s="31"/>
      <c r="C42" s="32"/>
      <c r="D42" s="33"/>
    </row>
    <row r="43" spans="1:6" ht="15" x14ac:dyDescent="0.25">
      <c r="A43" s="30"/>
      <c r="B43" s="31"/>
      <c r="C43" s="30"/>
      <c r="D43" s="34"/>
    </row>
    <row r="44" spans="1:6" x14ac:dyDescent="0.25">
      <c r="D44" s="36"/>
    </row>
    <row r="45" spans="1:6" x14ac:dyDescent="0.25">
      <c r="D45" s="36"/>
    </row>
    <row r="46" spans="1:6" x14ac:dyDescent="0.25">
      <c r="D46" s="36"/>
    </row>
    <row r="47" spans="1:6" x14ac:dyDescent="0.25">
      <c r="D47" s="36"/>
    </row>
    <row r="48" spans="1:6" x14ac:dyDescent="0.25">
      <c r="D48" s="36"/>
    </row>
    <row r="49" spans="4:4" x14ac:dyDescent="0.25">
      <c r="D49" s="36"/>
    </row>
    <row r="50" spans="4:4" x14ac:dyDescent="0.25">
      <c r="D50" s="36"/>
    </row>
  </sheetData>
  <mergeCells count="4">
    <mergeCell ref="A1:D1"/>
    <mergeCell ref="A2:D2"/>
    <mergeCell ref="A3:D3"/>
    <mergeCell ref="A4:D4"/>
  </mergeCells>
  <pageMargins left="0.70866141732283472" right="0.70866141732283472" top="0.74803149606299213" bottom="0.74803149606299213" header="0.31496062992125984" footer="0.31496062992125984"/>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F3E9E-8B5E-4D1A-836A-6FF190A18A4D}">
  <dimension ref="A1:H87"/>
  <sheetViews>
    <sheetView tabSelected="1" view="pageLayout" zoomScaleNormal="100" workbookViewId="0">
      <selection activeCell="F4" sqref="F4"/>
    </sheetView>
  </sheetViews>
  <sheetFormatPr defaultColWidth="8.77734375" defaultRowHeight="13.2" x14ac:dyDescent="0.25"/>
  <cols>
    <col min="1" max="1" width="4.33203125" style="131" customWidth="1"/>
    <col min="2" max="2" width="31" style="131" customWidth="1"/>
    <col min="3" max="3" width="3.44140625" style="131" customWidth="1"/>
    <col min="4" max="4" width="4.6640625" style="131" bestFit="1" customWidth="1"/>
    <col min="5" max="5" width="11.109375" style="134" customWidth="1"/>
    <col min="6" max="6" width="12.44140625" style="134" customWidth="1"/>
    <col min="7" max="7" width="11.88671875" style="134" customWidth="1"/>
    <col min="8" max="8" width="13" style="134" customWidth="1"/>
    <col min="9" max="256" width="8.77734375" style="122"/>
    <col min="257" max="257" width="5.5546875" style="122" customWidth="1"/>
    <col min="258" max="258" width="33.44140625" style="122" customWidth="1"/>
    <col min="259" max="259" width="5.44140625" style="122" bestFit="1" customWidth="1"/>
    <col min="260" max="260" width="4.6640625" style="122" bestFit="1" customWidth="1"/>
    <col min="261" max="264" width="14.21875" style="122" bestFit="1" customWidth="1"/>
    <col min="265" max="512" width="8.77734375" style="122"/>
    <col min="513" max="513" width="5.5546875" style="122" customWidth="1"/>
    <col min="514" max="514" width="33.44140625" style="122" customWidth="1"/>
    <col min="515" max="515" width="5.44140625" style="122" bestFit="1" customWidth="1"/>
    <col min="516" max="516" width="4.6640625" style="122" bestFit="1" customWidth="1"/>
    <col min="517" max="520" width="14.21875" style="122" bestFit="1" customWidth="1"/>
    <col min="521" max="768" width="8.77734375" style="122"/>
    <col min="769" max="769" width="5.5546875" style="122" customWidth="1"/>
    <col min="770" max="770" width="33.44140625" style="122" customWidth="1"/>
    <col min="771" max="771" width="5.44140625" style="122" bestFit="1" customWidth="1"/>
    <col min="772" max="772" width="4.6640625" style="122" bestFit="1" customWidth="1"/>
    <col min="773" max="776" width="14.21875" style="122" bestFit="1" customWidth="1"/>
    <col min="777" max="1024" width="8.77734375" style="122"/>
    <col min="1025" max="1025" width="5.5546875" style="122" customWidth="1"/>
    <col min="1026" max="1026" width="33.44140625" style="122" customWidth="1"/>
    <col min="1027" max="1027" width="5.44140625" style="122" bestFit="1" customWidth="1"/>
    <col min="1028" max="1028" width="4.6640625" style="122" bestFit="1" customWidth="1"/>
    <col min="1029" max="1032" width="14.21875" style="122" bestFit="1" customWidth="1"/>
    <col min="1033" max="1280" width="8.77734375" style="122"/>
    <col min="1281" max="1281" width="5.5546875" style="122" customWidth="1"/>
    <col min="1282" max="1282" width="33.44140625" style="122" customWidth="1"/>
    <col min="1283" max="1283" width="5.44140625" style="122" bestFit="1" customWidth="1"/>
    <col min="1284" max="1284" width="4.6640625" style="122" bestFit="1" customWidth="1"/>
    <col min="1285" max="1288" width="14.21875" style="122" bestFit="1" customWidth="1"/>
    <col min="1289" max="1536" width="8.77734375" style="122"/>
    <col min="1537" max="1537" width="5.5546875" style="122" customWidth="1"/>
    <col min="1538" max="1538" width="33.44140625" style="122" customWidth="1"/>
    <col min="1539" max="1539" width="5.44140625" style="122" bestFit="1" customWidth="1"/>
    <col min="1540" max="1540" width="4.6640625" style="122" bestFit="1" customWidth="1"/>
    <col min="1541" max="1544" width="14.21875" style="122" bestFit="1" customWidth="1"/>
    <col min="1545" max="1792" width="8.77734375" style="122"/>
    <col min="1793" max="1793" width="5.5546875" style="122" customWidth="1"/>
    <col min="1794" max="1794" width="33.44140625" style="122" customWidth="1"/>
    <col min="1795" max="1795" width="5.44140625" style="122" bestFit="1" customWidth="1"/>
    <col min="1796" max="1796" width="4.6640625" style="122" bestFit="1" customWidth="1"/>
    <col min="1797" max="1800" width="14.21875" style="122" bestFit="1" customWidth="1"/>
    <col min="1801" max="2048" width="8.77734375" style="122"/>
    <col min="2049" max="2049" width="5.5546875" style="122" customWidth="1"/>
    <col min="2050" max="2050" width="33.44140625" style="122" customWidth="1"/>
    <col min="2051" max="2051" width="5.44140625" style="122" bestFit="1" customWidth="1"/>
    <col min="2052" max="2052" width="4.6640625" style="122" bestFit="1" customWidth="1"/>
    <col min="2053" max="2056" width="14.21875" style="122" bestFit="1" customWidth="1"/>
    <col min="2057" max="2304" width="8.77734375" style="122"/>
    <col min="2305" max="2305" width="5.5546875" style="122" customWidth="1"/>
    <col min="2306" max="2306" width="33.44140625" style="122" customWidth="1"/>
    <col min="2307" max="2307" width="5.44140625" style="122" bestFit="1" customWidth="1"/>
    <col min="2308" max="2308" width="4.6640625" style="122" bestFit="1" customWidth="1"/>
    <col min="2309" max="2312" width="14.21875" style="122" bestFit="1" customWidth="1"/>
    <col min="2313" max="2560" width="8.77734375" style="122"/>
    <col min="2561" max="2561" width="5.5546875" style="122" customWidth="1"/>
    <col min="2562" max="2562" width="33.44140625" style="122" customWidth="1"/>
    <col min="2563" max="2563" width="5.44140625" style="122" bestFit="1" customWidth="1"/>
    <col min="2564" max="2564" width="4.6640625" style="122" bestFit="1" customWidth="1"/>
    <col min="2565" max="2568" width="14.21875" style="122" bestFit="1" customWidth="1"/>
    <col min="2569" max="2816" width="8.77734375" style="122"/>
    <col min="2817" max="2817" width="5.5546875" style="122" customWidth="1"/>
    <col min="2818" max="2818" width="33.44140625" style="122" customWidth="1"/>
    <col min="2819" max="2819" width="5.44140625" style="122" bestFit="1" customWidth="1"/>
    <col min="2820" max="2820" width="4.6640625" style="122" bestFit="1" customWidth="1"/>
    <col min="2821" max="2824" width="14.21875" style="122" bestFit="1" customWidth="1"/>
    <col min="2825" max="3072" width="8.77734375" style="122"/>
    <col min="3073" max="3073" width="5.5546875" style="122" customWidth="1"/>
    <col min="3074" max="3074" width="33.44140625" style="122" customWidth="1"/>
    <col min="3075" max="3075" width="5.44140625" style="122" bestFit="1" customWidth="1"/>
    <col min="3076" max="3076" width="4.6640625" style="122" bestFit="1" customWidth="1"/>
    <col min="3077" max="3080" width="14.21875" style="122" bestFit="1" customWidth="1"/>
    <col min="3081" max="3328" width="8.77734375" style="122"/>
    <col min="3329" max="3329" width="5.5546875" style="122" customWidth="1"/>
    <col min="3330" max="3330" width="33.44140625" style="122" customWidth="1"/>
    <col min="3331" max="3331" width="5.44140625" style="122" bestFit="1" customWidth="1"/>
    <col min="3332" max="3332" width="4.6640625" style="122" bestFit="1" customWidth="1"/>
    <col min="3333" max="3336" width="14.21875" style="122" bestFit="1" customWidth="1"/>
    <col min="3337" max="3584" width="8.77734375" style="122"/>
    <col min="3585" max="3585" width="5.5546875" style="122" customWidth="1"/>
    <col min="3586" max="3586" width="33.44140625" style="122" customWidth="1"/>
    <col min="3587" max="3587" width="5.44140625" style="122" bestFit="1" customWidth="1"/>
    <col min="3588" max="3588" width="4.6640625" style="122" bestFit="1" customWidth="1"/>
    <col min="3589" max="3592" width="14.21875" style="122" bestFit="1" customWidth="1"/>
    <col min="3593" max="3840" width="8.77734375" style="122"/>
    <col min="3841" max="3841" width="5.5546875" style="122" customWidth="1"/>
    <col min="3842" max="3842" width="33.44140625" style="122" customWidth="1"/>
    <col min="3843" max="3843" width="5.44140625" style="122" bestFit="1" customWidth="1"/>
    <col min="3844" max="3844" width="4.6640625" style="122" bestFit="1" customWidth="1"/>
    <col min="3845" max="3848" width="14.21875" style="122" bestFit="1" customWidth="1"/>
    <col min="3849" max="4096" width="8.77734375" style="122"/>
    <col min="4097" max="4097" width="5.5546875" style="122" customWidth="1"/>
    <col min="4098" max="4098" width="33.44140625" style="122" customWidth="1"/>
    <col min="4099" max="4099" width="5.44140625" style="122" bestFit="1" customWidth="1"/>
    <col min="4100" max="4100" width="4.6640625" style="122" bestFit="1" customWidth="1"/>
    <col min="4101" max="4104" width="14.21875" style="122" bestFit="1" customWidth="1"/>
    <col min="4105" max="4352" width="8.77734375" style="122"/>
    <col min="4353" max="4353" width="5.5546875" style="122" customWidth="1"/>
    <col min="4354" max="4354" width="33.44140625" style="122" customWidth="1"/>
    <col min="4355" max="4355" width="5.44140625" style="122" bestFit="1" customWidth="1"/>
    <col min="4356" max="4356" width="4.6640625" style="122" bestFit="1" customWidth="1"/>
    <col min="4357" max="4360" width="14.21875" style="122" bestFit="1" customWidth="1"/>
    <col min="4361" max="4608" width="8.77734375" style="122"/>
    <col min="4609" max="4609" width="5.5546875" style="122" customWidth="1"/>
    <col min="4610" max="4610" width="33.44140625" style="122" customWidth="1"/>
    <col min="4611" max="4611" width="5.44140625" style="122" bestFit="1" customWidth="1"/>
    <col min="4612" max="4612" width="4.6640625" style="122" bestFit="1" customWidth="1"/>
    <col min="4613" max="4616" width="14.21875" style="122" bestFit="1" customWidth="1"/>
    <col min="4617" max="4864" width="8.77734375" style="122"/>
    <col min="4865" max="4865" width="5.5546875" style="122" customWidth="1"/>
    <col min="4866" max="4866" width="33.44140625" style="122" customWidth="1"/>
    <col min="4867" max="4867" width="5.44140625" style="122" bestFit="1" customWidth="1"/>
    <col min="4868" max="4868" width="4.6640625" style="122" bestFit="1" customWidth="1"/>
    <col min="4869" max="4872" width="14.21875" style="122" bestFit="1" customWidth="1"/>
    <col min="4873" max="5120" width="8.77734375" style="122"/>
    <col min="5121" max="5121" width="5.5546875" style="122" customWidth="1"/>
    <col min="5122" max="5122" width="33.44140625" style="122" customWidth="1"/>
    <col min="5123" max="5123" width="5.44140625" style="122" bestFit="1" customWidth="1"/>
    <col min="5124" max="5124" width="4.6640625" style="122" bestFit="1" customWidth="1"/>
    <col min="5125" max="5128" width="14.21875" style="122" bestFit="1" customWidth="1"/>
    <col min="5129" max="5376" width="8.77734375" style="122"/>
    <col min="5377" max="5377" width="5.5546875" style="122" customWidth="1"/>
    <col min="5378" max="5378" width="33.44140625" style="122" customWidth="1"/>
    <col min="5379" max="5379" width="5.44140625" style="122" bestFit="1" customWidth="1"/>
    <col min="5380" max="5380" width="4.6640625" style="122" bestFit="1" customWidth="1"/>
    <col min="5381" max="5384" width="14.21875" style="122" bestFit="1" customWidth="1"/>
    <col min="5385" max="5632" width="8.77734375" style="122"/>
    <col min="5633" max="5633" width="5.5546875" style="122" customWidth="1"/>
    <col min="5634" max="5634" width="33.44140625" style="122" customWidth="1"/>
    <col min="5635" max="5635" width="5.44140625" style="122" bestFit="1" customWidth="1"/>
    <col min="5636" max="5636" width="4.6640625" style="122" bestFit="1" customWidth="1"/>
    <col min="5637" max="5640" width="14.21875" style="122" bestFit="1" customWidth="1"/>
    <col min="5641" max="5888" width="8.77734375" style="122"/>
    <col min="5889" max="5889" width="5.5546875" style="122" customWidth="1"/>
    <col min="5890" max="5890" width="33.44140625" style="122" customWidth="1"/>
    <col min="5891" max="5891" width="5.44140625" style="122" bestFit="1" customWidth="1"/>
    <col min="5892" max="5892" width="4.6640625" style="122" bestFit="1" customWidth="1"/>
    <col min="5893" max="5896" width="14.21875" style="122" bestFit="1" customWidth="1"/>
    <col min="5897" max="6144" width="8.77734375" style="122"/>
    <col min="6145" max="6145" width="5.5546875" style="122" customWidth="1"/>
    <col min="6146" max="6146" width="33.44140625" style="122" customWidth="1"/>
    <col min="6147" max="6147" width="5.44140625" style="122" bestFit="1" customWidth="1"/>
    <col min="6148" max="6148" width="4.6640625" style="122" bestFit="1" customWidth="1"/>
    <col min="6149" max="6152" width="14.21875" style="122" bestFit="1" customWidth="1"/>
    <col min="6153" max="6400" width="8.77734375" style="122"/>
    <col min="6401" max="6401" width="5.5546875" style="122" customWidth="1"/>
    <col min="6402" max="6402" width="33.44140625" style="122" customWidth="1"/>
    <col min="6403" max="6403" width="5.44140625" style="122" bestFit="1" customWidth="1"/>
    <col min="6404" max="6404" width="4.6640625" style="122" bestFit="1" customWidth="1"/>
    <col min="6405" max="6408" width="14.21875" style="122" bestFit="1" customWidth="1"/>
    <col min="6409" max="6656" width="8.77734375" style="122"/>
    <col min="6657" max="6657" width="5.5546875" style="122" customWidth="1"/>
    <col min="6658" max="6658" width="33.44140625" style="122" customWidth="1"/>
    <col min="6659" max="6659" width="5.44140625" style="122" bestFit="1" customWidth="1"/>
    <col min="6660" max="6660" width="4.6640625" style="122" bestFit="1" customWidth="1"/>
    <col min="6661" max="6664" width="14.21875" style="122" bestFit="1" customWidth="1"/>
    <col min="6665" max="6912" width="8.77734375" style="122"/>
    <col min="6913" max="6913" width="5.5546875" style="122" customWidth="1"/>
    <col min="6914" max="6914" width="33.44140625" style="122" customWidth="1"/>
    <col min="6915" max="6915" width="5.44140625" style="122" bestFit="1" customWidth="1"/>
    <col min="6916" max="6916" width="4.6640625" style="122" bestFit="1" customWidth="1"/>
    <col min="6917" max="6920" width="14.21875" style="122" bestFit="1" customWidth="1"/>
    <col min="6921" max="7168" width="8.77734375" style="122"/>
    <col min="7169" max="7169" width="5.5546875" style="122" customWidth="1"/>
    <col min="7170" max="7170" width="33.44140625" style="122" customWidth="1"/>
    <col min="7171" max="7171" width="5.44140625" style="122" bestFit="1" customWidth="1"/>
    <col min="7172" max="7172" width="4.6640625" style="122" bestFit="1" customWidth="1"/>
    <col min="7173" max="7176" width="14.21875" style="122" bestFit="1" customWidth="1"/>
    <col min="7177" max="7424" width="8.77734375" style="122"/>
    <col min="7425" max="7425" width="5.5546875" style="122" customWidth="1"/>
    <col min="7426" max="7426" width="33.44140625" style="122" customWidth="1"/>
    <col min="7427" max="7427" width="5.44140625" style="122" bestFit="1" customWidth="1"/>
    <col min="7428" max="7428" width="4.6640625" style="122" bestFit="1" customWidth="1"/>
    <col min="7429" max="7432" width="14.21875" style="122" bestFit="1" customWidth="1"/>
    <col min="7433" max="7680" width="8.77734375" style="122"/>
    <col min="7681" max="7681" width="5.5546875" style="122" customWidth="1"/>
    <col min="7682" max="7682" width="33.44140625" style="122" customWidth="1"/>
    <col min="7683" max="7683" width="5.44140625" style="122" bestFit="1" customWidth="1"/>
    <col min="7684" max="7684" width="4.6640625" style="122" bestFit="1" customWidth="1"/>
    <col min="7685" max="7688" width="14.21875" style="122" bestFit="1" customWidth="1"/>
    <col min="7689" max="7936" width="8.77734375" style="122"/>
    <col min="7937" max="7937" width="5.5546875" style="122" customWidth="1"/>
    <col min="7938" max="7938" width="33.44140625" style="122" customWidth="1"/>
    <col min="7939" max="7939" width="5.44140625" style="122" bestFit="1" customWidth="1"/>
    <col min="7940" max="7940" width="4.6640625" style="122" bestFit="1" customWidth="1"/>
    <col min="7941" max="7944" width="14.21875" style="122" bestFit="1" customWidth="1"/>
    <col min="7945" max="8192" width="8.77734375" style="122"/>
    <col min="8193" max="8193" width="5.5546875" style="122" customWidth="1"/>
    <col min="8194" max="8194" width="33.44140625" style="122" customWidth="1"/>
    <col min="8195" max="8195" width="5.44140625" style="122" bestFit="1" customWidth="1"/>
    <col min="8196" max="8196" width="4.6640625" style="122" bestFit="1" customWidth="1"/>
    <col min="8197" max="8200" width="14.21875" style="122" bestFit="1" customWidth="1"/>
    <col min="8201" max="8448" width="8.77734375" style="122"/>
    <col min="8449" max="8449" width="5.5546875" style="122" customWidth="1"/>
    <col min="8450" max="8450" width="33.44140625" style="122" customWidth="1"/>
    <col min="8451" max="8451" width="5.44140625" style="122" bestFit="1" customWidth="1"/>
    <col min="8452" max="8452" width="4.6640625" style="122" bestFit="1" customWidth="1"/>
    <col min="8453" max="8456" width="14.21875" style="122" bestFit="1" customWidth="1"/>
    <col min="8457" max="8704" width="8.77734375" style="122"/>
    <col min="8705" max="8705" width="5.5546875" style="122" customWidth="1"/>
    <col min="8706" max="8706" width="33.44140625" style="122" customWidth="1"/>
    <col min="8707" max="8707" width="5.44140625" style="122" bestFit="1" customWidth="1"/>
    <col min="8708" max="8708" width="4.6640625" style="122" bestFit="1" customWidth="1"/>
    <col min="8709" max="8712" width="14.21875" style="122" bestFit="1" customWidth="1"/>
    <col min="8713" max="8960" width="8.77734375" style="122"/>
    <col min="8961" max="8961" width="5.5546875" style="122" customWidth="1"/>
    <col min="8962" max="8962" width="33.44140625" style="122" customWidth="1"/>
    <col min="8963" max="8963" width="5.44140625" style="122" bestFit="1" customWidth="1"/>
    <col min="8964" max="8964" width="4.6640625" style="122" bestFit="1" customWidth="1"/>
    <col min="8965" max="8968" width="14.21875" style="122" bestFit="1" customWidth="1"/>
    <col min="8969" max="9216" width="8.77734375" style="122"/>
    <col min="9217" max="9217" width="5.5546875" style="122" customWidth="1"/>
    <col min="9218" max="9218" width="33.44140625" style="122" customWidth="1"/>
    <col min="9219" max="9219" width="5.44140625" style="122" bestFit="1" customWidth="1"/>
    <col min="9220" max="9220" width="4.6640625" style="122" bestFit="1" customWidth="1"/>
    <col min="9221" max="9224" width="14.21875" style="122" bestFit="1" customWidth="1"/>
    <col min="9225" max="9472" width="8.77734375" style="122"/>
    <col min="9473" max="9473" width="5.5546875" style="122" customWidth="1"/>
    <col min="9474" max="9474" width="33.44140625" style="122" customWidth="1"/>
    <col min="9475" max="9475" width="5.44140625" style="122" bestFit="1" customWidth="1"/>
    <col min="9476" max="9476" width="4.6640625" style="122" bestFit="1" customWidth="1"/>
    <col min="9477" max="9480" width="14.21875" style="122" bestFit="1" customWidth="1"/>
    <col min="9481" max="9728" width="8.77734375" style="122"/>
    <col min="9729" max="9729" width="5.5546875" style="122" customWidth="1"/>
    <col min="9730" max="9730" width="33.44140625" style="122" customWidth="1"/>
    <col min="9731" max="9731" width="5.44140625" style="122" bestFit="1" customWidth="1"/>
    <col min="9732" max="9732" width="4.6640625" style="122" bestFit="1" customWidth="1"/>
    <col min="9733" max="9736" width="14.21875" style="122" bestFit="1" customWidth="1"/>
    <col min="9737" max="9984" width="8.77734375" style="122"/>
    <col min="9985" max="9985" width="5.5546875" style="122" customWidth="1"/>
    <col min="9986" max="9986" width="33.44140625" style="122" customWidth="1"/>
    <col min="9987" max="9987" width="5.44140625" style="122" bestFit="1" customWidth="1"/>
    <col min="9988" max="9988" width="4.6640625" style="122" bestFit="1" customWidth="1"/>
    <col min="9989" max="9992" width="14.21875" style="122" bestFit="1" customWidth="1"/>
    <col min="9993" max="10240" width="8.77734375" style="122"/>
    <col min="10241" max="10241" width="5.5546875" style="122" customWidth="1"/>
    <col min="10242" max="10242" width="33.44140625" style="122" customWidth="1"/>
    <col min="10243" max="10243" width="5.44140625" style="122" bestFit="1" customWidth="1"/>
    <col min="10244" max="10244" width="4.6640625" style="122" bestFit="1" customWidth="1"/>
    <col min="10245" max="10248" width="14.21875" style="122" bestFit="1" customWidth="1"/>
    <col min="10249" max="10496" width="8.77734375" style="122"/>
    <col min="10497" max="10497" width="5.5546875" style="122" customWidth="1"/>
    <col min="10498" max="10498" width="33.44140625" style="122" customWidth="1"/>
    <col min="10499" max="10499" width="5.44140625" style="122" bestFit="1" customWidth="1"/>
    <col min="10500" max="10500" width="4.6640625" style="122" bestFit="1" customWidth="1"/>
    <col min="10501" max="10504" width="14.21875" style="122" bestFit="1" customWidth="1"/>
    <col min="10505" max="10752" width="8.77734375" style="122"/>
    <col min="10753" max="10753" width="5.5546875" style="122" customWidth="1"/>
    <col min="10754" max="10754" width="33.44140625" style="122" customWidth="1"/>
    <col min="10755" max="10755" width="5.44140625" style="122" bestFit="1" customWidth="1"/>
    <col min="10756" max="10756" width="4.6640625" style="122" bestFit="1" customWidth="1"/>
    <col min="10757" max="10760" width="14.21875" style="122" bestFit="1" customWidth="1"/>
    <col min="10761" max="11008" width="8.77734375" style="122"/>
    <col min="11009" max="11009" width="5.5546875" style="122" customWidth="1"/>
    <col min="11010" max="11010" width="33.44140625" style="122" customWidth="1"/>
    <col min="11011" max="11011" width="5.44140625" style="122" bestFit="1" customWidth="1"/>
    <col min="11012" max="11012" width="4.6640625" style="122" bestFit="1" customWidth="1"/>
    <col min="11013" max="11016" width="14.21875" style="122" bestFit="1" customWidth="1"/>
    <col min="11017" max="11264" width="8.77734375" style="122"/>
    <col min="11265" max="11265" width="5.5546875" style="122" customWidth="1"/>
    <col min="11266" max="11266" width="33.44140625" style="122" customWidth="1"/>
    <col min="11267" max="11267" width="5.44140625" style="122" bestFit="1" customWidth="1"/>
    <col min="11268" max="11268" width="4.6640625" style="122" bestFit="1" customWidth="1"/>
    <col min="11269" max="11272" width="14.21875" style="122" bestFit="1" customWidth="1"/>
    <col min="11273" max="11520" width="8.77734375" style="122"/>
    <col min="11521" max="11521" width="5.5546875" style="122" customWidth="1"/>
    <col min="11522" max="11522" width="33.44140625" style="122" customWidth="1"/>
    <col min="11523" max="11523" width="5.44140625" style="122" bestFit="1" customWidth="1"/>
    <col min="11524" max="11524" width="4.6640625" style="122" bestFit="1" customWidth="1"/>
    <col min="11525" max="11528" width="14.21875" style="122" bestFit="1" customWidth="1"/>
    <col min="11529" max="11776" width="8.77734375" style="122"/>
    <col min="11777" max="11777" width="5.5546875" style="122" customWidth="1"/>
    <col min="11778" max="11778" width="33.44140625" style="122" customWidth="1"/>
    <col min="11779" max="11779" width="5.44140625" style="122" bestFit="1" customWidth="1"/>
    <col min="11780" max="11780" width="4.6640625" style="122" bestFit="1" customWidth="1"/>
    <col min="11781" max="11784" width="14.21875" style="122" bestFit="1" customWidth="1"/>
    <col min="11785" max="12032" width="8.77734375" style="122"/>
    <col min="12033" max="12033" width="5.5546875" style="122" customWidth="1"/>
    <col min="12034" max="12034" width="33.44140625" style="122" customWidth="1"/>
    <col min="12035" max="12035" width="5.44140625" style="122" bestFit="1" customWidth="1"/>
    <col min="12036" max="12036" width="4.6640625" style="122" bestFit="1" customWidth="1"/>
    <col min="12037" max="12040" width="14.21875" style="122" bestFit="1" customWidth="1"/>
    <col min="12041" max="12288" width="8.77734375" style="122"/>
    <col min="12289" max="12289" width="5.5546875" style="122" customWidth="1"/>
    <col min="12290" max="12290" width="33.44140625" style="122" customWidth="1"/>
    <col min="12291" max="12291" width="5.44140625" style="122" bestFit="1" customWidth="1"/>
    <col min="12292" max="12292" width="4.6640625" style="122" bestFit="1" customWidth="1"/>
    <col min="12293" max="12296" width="14.21875" style="122" bestFit="1" customWidth="1"/>
    <col min="12297" max="12544" width="8.77734375" style="122"/>
    <col min="12545" max="12545" width="5.5546875" style="122" customWidth="1"/>
    <col min="12546" max="12546" width="33.44140625" style="122" customWidth="1"/>
    <col min="12547" max="12547" width="5.44140625" style="122" bestFit="1" customWidth="1"/>
    <col min="12548" max="12548" width="4.6640625" style="122" bestFit="1" customWidth="1"/>
    <col min="12549" max="12552" width="14.21875" style="122" bestFit="1" customWidth="1"/>
    <col min="12553" max="12800" width="8.77734375" style="122"/>
    <col min="12801" max="12801" width="5.5546875" style="122" customWidth="1"/>
    <col min="12802" max="12802" width="33.44140625" style="122" customWidth="1"/>
    <col min="12803" max="12803" width="5.44140625" style="122" bestFit="1" customWidth="1"/>
    <col min="12804" max="12804" width="4.6640625" style="122" bestFit="1" customWidth="1"/>
    <col min="12805" max="12808" width="14.21875" style="122" bestFit="1" customWidth="1"/>
    <col min="12809" max="13056" width="8.77734375" style="122"/>
    <col min="13057" max="13057" width="5.5546875" style="122" customWidth="1"/>
    <col min="13058" max="13058" width="33.44140625" style="122" customWidth="1"/>
    <col min="13059" max="13059" width="5.44140625" style="122" bestFit="1" customWidth="1"/>
    <col min="13060" max="13060" width="4.6640625" style="122" bestFit="1" customWidth="1"/>
    <col min="13061" max="13064" width="14.21875" style="122" bestFit="1" customWidth="1"/>
    <col min="13065" max="13312" width="8.77734375" style="122"/>
    <col min="13313" max="13313" width="5.5546875" style="122" customWidth="1"/>
    <col min="13314" max="13314" width="33.44140625" style="122" customWidth="1"/>
    <col min="13315" max="13315" width="5.44140625" style="122" bestFit="1" customWidth="1"/>
    <col min="13316" max="13316" width="4.6640625" style="122" bestFit="1" customWidth="1"/>
    <col min="13317" max="13320" width="14.21875" style="122" bestFit="1" customWidth="1"/>
    <col min="13321" max="13568" width="8.77734375" style="122"/>
    <col min="13569" max="13569" width="5.5546875" style="122" customWidth="1"/>
    <col min="13570" max="13570" width="33.44140625" style="122" customWidth="1"/>
    <col min="13571" max="13571" width="5.44140625" style="122" bestFit="1" customWidth="1"/>
    <col min="13572" max="13572" width="4.6640625" style="122" bestFit="1" customWidth="1"/>
    <col min="13573" max="13576" width="14.21875" style="122" bestFit="1" customWidth="1"/>
    <col min="13577" max="13824" width="8.77734375" style="122"/>
    <col min="13825" max="13825" width="5.5546875" style="122" customWidth="1"/>
    <col min="13826" max="13826" width="33.44140625" style="122" customWidth="1"/>
    <col min="13827" max="13827" width="5.44140625" style="122" bestFit="1" customWidth="1"/>
    <col min="13828" max="13828" width="4.6640625" style="122" bestFit="1" customWidth="1"/>
    <col min="13829" max="13832" width="14.21875" style="122" bestFit="1" customWidth="1"/>
    <col min="13833" max="14080" width="8.77734375" style="122"/>
    <col min="14081" max="14081" width="5.5546875" style="122" customWidth="1"/>
    <col min="14082" max="14082" width="33.44140625" style="122" customWidth="1"/>
    <col min="14083" max="14083" width="5.44140625" style="122" bestFit="1" customWidth="1"/>
    <col min="14084" max="14084" width="4.6640625" style="122" bestFit="1" customWidth="1"/>
    <col min="14085" max="14088" width="14.21875" style="122" bestFit="1" customWidth="1"/>
    <col min="14089" max="14336" width="8.77734375" style="122"/>
    <col min="14337" max="14337" width="5.5546875" style="122" customWidth="1"/>
    <col min="14338" max="14338" width="33.44140625" style="122" customWidth="1"/>
    <col min="14339" max="14339" width="5.44140625" style="122" bestFit="1" customWidth="1"/>
    <col min="14340" max="14340" width="4.6640625" style="122" bestFit="1" customWidth="1"/>
    <col min="14341" max="14344" width="14.21875" style="122" bestFit="1" customWidth="1"/>
    <col min="14345" max="14592" width="8.77734375" style="122"/>
    <col min="14593" max="14593" width="5.5546875" style="122" customWidth="1"/>
    <col min="14594" max="14594" width="33.44140625" style="122" customWidth="1"/>
    <col min="14595" max="14595" width="5.44140625" style="122" bestFit="1" customWidth="1"/>
    <col min="14596" max="14596" width="4.6640625" style="122" bestFit="1" customWidth="1"/>
    <col min="14597" max="14600" width="14.21875" style="122" bestFit="1" customWidth="1"/>
    <col min="14601" max="14848" width="8.77734375" style="122"/>
    <col min="14849" max="14849" width="5.5546875" style="122" customWidth="1"/>
    <col min="14850" max="14850" width="33.44140625" style="122" customWidth="1"/>
    <col min="14851" max="14851" width="5.44140625" style="122" bestFit="1" customWidth="1"/>
    <col min="14852" max="14852" width="4.6640625" style="122" bestFit="1" customWidth="1"/>
    <col min="14853" max="14856" width="14.21875" style="122" bestFit="1" customWidth="1"/>
    <col min="14857" max="15104" width="8.77734375" style="122"/>
    <col min="15105" max="15105" width="5.5546875" style="122" customWidth="1"/>
    <col min="15106" max="15106" width="33.44140625" style="122" customWidth="1"/>
    <col min="15107" max="15107" width="5.44140625" style="122" bestFit="1" customWidth="1"/>
    <col min="15108" max="15108" width="4.6640625" style="122" bestFit="1" customWidth="1"/>
    <col min="15109" max="15112" width="14.21875" style="122" bestFit="1" customWidth="1"/>
    <col min="15113" max="15360" width="8.77734375" style="122"/>
    <col min="15361" max="15361" width="5.5546875" style="122" customWidth="1"/>
    <col min="15362" max="15362" width="33.44140625" style="122" customWidth="1"/>
    <col min="15363" max="15363" width="5.44140625" style="122" bestFit="1" customWidth="1"/>
    <col min="15364" max="15364" width="4.6640625" style="122" bestFit="1" customWidth="1"/>
    <col min="15365" max="15368" width="14.21875" style="122" bestFit="1" customWidth="1"/>
    <col min="15369" max="15616" width="8.77734375" style="122"/>
    <col min="15617" max="15617" width="5.5546875" style="122" customWidth="1"/>
    <col min="15618" max="15618" width="33.44140625" style="122" customWidth="1"/>
    <col min="15619" max="15619" width="5.44140625" style="122" bestFit="1" customWidth="1"/>
    <col min="15620" max="15620" width="4.6640625" style="122" bestFit="1" customWidth="1"/>
    <col min="15621" max="15624" width="14.21875" style="122" bestFit="1" customWidth="1"/>
    <col min="15625" max="15872" width="8.77734375" style="122"/>
    <col min="15873" max="15873" width="5.5546875" style="122" customWidth="1"/>
    <col min="15874" max="15874" width="33.44140625" style="122" customWidth="1"/>
    <col min="15875" max="15875" width="5.44140625" style="122" bestFit="1" customWidth="1"/>
    <col min="15876" max="15876" width="4.6640625" style="122" bestFit="1" customWidth="1"/>
    <col min="15877" max="15880" width="14.21875" style="122" bestFit="1" customWidth="1"/>
    <col min="15881" max="16128" width="8.77734375" style="122"/>
    <col min="16129" max="16129" width="5.5546875" style="122" customWidth="1"/>
    <col min="16130" max="16130" width="33.44140625" style="122" customWidth="1"/>
    <col min="16131" max="16131" width="5.44140625" style="122" bestFit="1" customWidth="1"/>
    <col min="16132" max="16132" width="4.6640625" style="122" bestFit="1" customWidth="1"/>
    <col min="16133" max="16136" width="14.21875" style="122" bestFit="1" customWidth="1"/>
    <col min="16137" max="16384" width="8.77734375" style="122"/>
  </cols>
  <sheetData>
    <row r="1" spans="1:8" s="37" customFormat="1" ht="15.6" x14ac:dyDescent="0.3">
      <c r="A1" s="229" t="s">
        <v>0</v>
      </c>
      <c r="B1" s="229"/>
      <c r="C1" s="229"/>
      <c r="D1" s="229"/>
      <c r="E1" s="229"/>
      <c r="F1" s="229"/>
      <c r="G1" s="229"/>
      <c r="H1" s="229"/>
    </row>
    <row r="2" spans="1:8" s="37" customFormat="1" ht="15.6" x14ac:dyDescent="0.3">
      <c r="A2" s="230" t="s">
        <v>540</v>
      </c>
      <c r="B2" s="230"/>
      <c r="C2" s="230"/>
      <c r="D2" s="230"/>
      <c r="E2" s="230"/>
      <c r="F2" s="230"/>
      <c r="G2" s="230"/>
      <c r="H2" s="230"/>
    </row>
    <row r="3" spans="1:8" s="37" customFormat="1" ht="15.6" x14ac:dyDescent="0.3">
      <c r="A3" s="230" t="s">
        <v>493</v>
      </c>
      <c r="B3" s="230"/>
      <c r="C3" s="230"/>
      <c r="D3" s="230"/>
      <c r="E3" s="230"/>
      <c r="F3" s="230"/>
      <c r="G3" s="230"/>
      <c r="H3" s="230"/>
    </row>
    <row r="4" spans="1:8" s="37" customFormat="1" ht="15.6" x14ac:dyDescent="0.3">
      <c r="A4" s="231" t="s">
        <v>542</v>
      </c>
      <c r="B4" s="231"/>
      <c r="C4" s="231"/>
      <c r="D4" s="231"/>
      <c r="E4" s="231"/>
      <c r="F4" s="231"/>
      <c r="G4" s="231"/>
      <c r="H4" s="231"/>
    </row>
    <row r="5" spans="1:8" x14ac:dyDescent="0.25">
      <c r="A5" s="123"/>
      <c r="B5" s="124"/>
      <c r="C5" s="123"/>
      <c r="D5" s="123" t="s">
        <v>1</v>
      </c>
      <c r="E5" s="132" t="s">
        <v>2</v>
      </c>
      <c r="F5" s="132"/>
      <c r="G5" s="132"/>
      <c r="H5" s="132"/>
    </row>
    <row r="6" spans="1:8" x14ac:dyDescent="0.25">
      <c r="A6" s="123" t="s">
        <v>3</v>
      </c>
      <c r="B6" s="125" t="s">
        <v>4</v>
      </c>
      <c r="C6" s="123"/>
      <c r="D6" s="123" t="s">
        <v>5</v>
      </c>
      <c r="E6" s="133" t="s">
        <v>6</v>
      </c>
      <c r="F6" s="133" t="s">
        <v>7</v>
      </c>
      <c r="G6" s="133" t="s">
        <v>8</v>
      </c>
      <c r="H6" s="133" t="s">
        <v>8</v>
      </c>
    </row>
    <row r="7" spans="1:8" x14ac:dyDescent="0.25">
      <c r="A7" s="123"/>
      <c r="B7" s="124"/>
      <c r="C7" s="123" t="s">
        <v>6</v>
      </c>
      <c r="D7" s="123" t="s">
        <v>9</v>
      </c>
      <c r="E7" s="133" t="s">
        <v>10</v>
      </c>
      <c r="F7" s="133" t="s">
        <v>11</v>
      </c>
      <c r="G7" s="133" t="s">
        <v>10</v>
      </c>
      <c r="H7" s="133" t="s">
        <v>11</v>
      </c>
    </row>
    <row r="8" spans="1:8" x14ac:dyDescent="0.25">
      <c r="A8" s="126">
        <v>3</v>
      </c>
      <c r="B8" s="126" t="s">
        <v>12</v>
      </c>
      <c r="C8" s="126"/>
      <c r="D8" s="126"/>
    </row>
    <row r="9" spans="1:8" ht="39.6" x14ac:dyDescent="0.25">
      <c r="A9" s="127">
        <v>3.1</v>
      </c>
      <c r="B9" s="127" t="s">
        <v>13</v>
      </c>
      <c r="C9" s="127" t="s">
        <v>14</v>
      </c>
      <c r="D9" s="127">
        <v>1</v>
      </c>
      <c r="G9" s="134">
        <f>+E9*D9</f>
        <v>0</v>
      </c>
      <c r="H9" s="134">
        <f>+F9*D9</f>
        <v>0</v>
      </c>
    </row>
    <row r="10" spans="1:8" x14ac:dyDescent="0.25">
      <c r="A10" s="127"/>
      <c r="B10" s="127"/>
      <c r="C10" s="127"/>
      <c r="D10" s="127"/>
    </row>
    <row r="11" spans="1:8" ht="66" x14ac:dyDescent="0.25">
      <c r="A11" s="127">
        <v>3.2</v>
      </c>
      <c r="B11" s="127" t="s">
        <v>15</v>
      </c>
      <c r="C11" s="127" t="s">
        <v>14</v>
      </c>
      <c r="D11" s="127">
        <v>1</v>
      </c>
      <c r="G11" s="134">
        <f>+E11*D11</f>
        <v>0</v>
      </c>
      <c r="H11" s="134">
        <f>+F11*D11</f>
        <v>0</v>
      </c>
    </row>
    <row r="12" spans="1:8" x14ac:dyDescent="0.25">
      <c r="A12" s="127"/>
      <c r="B12" s="127"/>
      <c r="C12" s="127"/>
      <c r="D12" s="127"/>
    </row>
    <row r="13" spans="1:8" ht="105.6" x14ac:dyDescent="0.25">
      <c r="A13" s="127">
        <v>3.3</v>
      </c>
      <c r="B13" s="127" t="s">
        <v>16</v>
      </c>
      <c r="C13" s="127" t="s">
        <v>14</v>
      </c>
      <c r="D13" s="127">
        <v>1</v>
      </c>
      <c r="G13" s="134">
        <f>+E13*D13</f>
        <v>0</v>
      </c>
      <c r="H13" s="134">
        <f>+F13*D13</f>
        <v>0</v>
      </c>
    </row>
    <row r="14" spans="1:8" x14ac:dyDescent="0.25">
      <c r="A14" s="127"/>
      <c r="B14" s="127"/>
      <c r="C14" s="127"/>
      <c r="D14" s="127"/>
    </row>
    <row r="15" spans="1:8" ht="52.8" x14ac:dyDescent="0.25">
      <c r="A15" s="127">
        <v>3.4</v>
      </c>
      <c r="B15" s="127" t="s">
        <v>17</v>
      </c>
      <c r="C15" s="127" t="s">
        <v>14</v>
      </c>
      <c r="D15" s="127">
        <v>1</v>
      </c>
      <c r="G15" s="134">
        <f>+E15*D15</f>
        <v>0</v>
      </c>
      <c r="H15" s="134">
        <f>+F15*D15</f>
        <v>0</v>
      </c>
    </row>
    <row r="16" spans="1:8" x14ac:dyDescent="0.25">
      <c r="A16" s="127"/>
      <c r="B16" s="127"/>
      <c r="C16" s="127"/>
      <c r="D16" s="127"/>
    </row>
    <row r="17" spans="1:8" ht="41.4" x14ac:dyDescent="0.25">
      <c r="A17" s="128">
        <v>3.5</v>
      </c>
      <c r="B17" s="128" t="s">
        <v>18</v>
      </c>
      <c r="C17" s="128"/>
      <c r="D17" s="129"/>
      <c r="E17" s="135"/>
      <c r="F17" s="135"/>
      <c r="G17" s="135"/>
      <c r="H17" s="135"/>
    </row>
    <row r="18" spans="1:8" ht="27.6" x14ac:dyDescent="0.25">
      <c r="A18" s="128" t="s">
        <v>19</v>
      </c>
      <c r="B18" s="128" t="s">
        <v>20</v>
      </c>
      <c r="C18" s="128" t="s">
        <v>14</v>
      </c>
      <c r="D18" s="129">
        <v>2</v>
      </c>
      <c r="E18" s="135"/>
      <c r="F18" s="135"/>
      <c r="G18" s="135">
        <f>+E18*D18</f>
        <v>0</v>
      </c>
      <c r="H18" s="135">
        <f>+F18*D18</f>
        <v>0</v>
      </c>
    </row>
    <row r="19" spans="1:8" ht="27.6" x14ac:dyDescent="0.25">
      <c r="A19" s="128" t="s">
        <v>21</v>
      </c>
      <c r="B19" s="128" t="s">
        <v>22</v>
      </c>
      <c r="C19" s="128" t="s">
        <v>14</v>
      </c>
      <c r="D19" s="129">
        <v>2</v>
      </c>
      <c r="E19" s="135"/>
      <c r="F19" s="135"/>
      <c r="G19" s="135">
        <f>+E19*D19</f>
        <v>0</v>
      </c>
      <c r="H19" s="135">
        <f>+F19*D19</f>
        <v>0</v>
      </c>
    </row>
    <row r="20" spans="1:8" ht="27.6" x14ac:dyDescent="0.25">
      <c r="A20" s="128" t="s">
        <v>23</v>
      </c>
      <c r="B20" s="128" t="s">
        <v>24</v>
      </c>
      <c r="C20" s="128" t="s">
        <v>14</v>
      </c>
      <c r="D20" s="129">
        <v>2</v>
      </c>
      <c r="E20" s="135"/>
      <c r="F20" s="135"/>
      <c r="G20" s="135">
        <f>+E20*D20</f>
        <v>0</v>
      </c>
      <c r="H20" s="135">
        <f>+F20*D20</f>
        <v>0</v>
      </c>
    </row>
    <row r="21" spans="1:8" ht="27.6" x14ac:dyDescent="0.25">
      <c r="A21" s="128" t="s">
        <v>25</v>
      </c>
      <c r="B21" s="128" t="s">
        <v>26</v>
      </c>
      <c r="C21" s="128" t="s">
        <v>14</v>
      </c>
      <c r="D21" s="129">
        <v>2</v>
      </c>
      <c r="E21" s="135"/>
      <c r="F21" s="136"/>
      <c r="G21" s="135">
        <f>+E21*D21</f>
        <v>0</v>
      </c>
      <c r="H21" s="135">
        <f>+F21*D21</f>
        <v>0</v>
      </c>
    </row>
    <row r="22" spans="1:8" ht="55.2" x14ac:dyDescent="0.25">
      <c r="A22" s="128" t="s">
        <v>27</v>
      </c>
      <c r="B22" s="128" t="s">
        <v>28</v>
      </c>
      <c r="C22" s="128" t="s">
        <v>14</v>
      </c>
      <c r="D22" s="129">
        <v>2</v>
      </c>
      <c r="E22" s="135"/>
      <c r="F22" s="135"/>
      <c r="G22" s="135">
        <f>+E22*D22</f>
        <v>0</v>
      </c>
      <c r="H22" s="135">
        <f>+F22*D22</f>
        <v>0</v>
      </c>
    </row>
    <row r="23" spans="1:8" x14ac:dyDescent="0.25">
      <c r="A23" s="127"/>
      <c r="B23" s="127"/>
      <c r="C23" s="127"/>
      <c r="D23" s="127"/>
    </row>
    <row r="24" spans="1:8" ht="79.2" x14ac:dyDescent="0.25">
      <c r="A24" s="127">
        <v>3.6</v>
      </c>
      <c r="B24" s="127" t="s">
        <v>29</v>
      </c>
      <c r="C24" s="127" t="s">
        <v>14</v>
      </c>
      <c r="D24" s="127">
        <v>1</v>
      </c>
      <c r="G24" s="134">
        <f>+E24*D24</f>
        <v>0</v>
      </c>
      <c r="H24" s="134">
        <f>+F24*D24</f>
        <v>0</v>
      </c>
    </row>
    <row r="25" spans="1:8" x14ac:dyDescent="0.25">
      <c r="A25" s="127"/>
      <c r="B25" s="127"/>
      <c r="C25" s="127"/>
      <c r="D25" s="127"/>
    </row>
    <row r="26" spans="1:8" ht="66" x14ac:dyDescent="0.25">
      <c r="A26" s="127">
        <v>3.3</v>
      </c>
      <c r="B26" s="127" t="s">
        <v>32</v>
      </c>
      <c r="C26" s="127"/>
      <c r="D26" s="127"/>
    </row>
    <row r="27" spans="1:8" x14ac:dyDescent="0.25">
      <c r="A27" s="127" t="s">
        <v>19</v>
      </c>
      <c r="B27" s="127" t="s">
        <v>33</v>
      </c>
      <c r="C27" s="127" t="s">
        <v>34</v>
      </c>
      <c r="D27" s="127">
        <v>280</v>
      </c>
      <c r="G27" s="134">
        <f t="shared" ref="G27:G32" si="0">+E27*D27</f>
        <v>0</v>
      </c>
      <c r="H27" s="134">
        <f t="shared" ref="H27:H32" si="1">+F27*D27</f>
        <v>0</v>
      </c>
    </row>
    <row r="28" spans="1:8" x14ac:dyDescent="0.25">
      <c r="A28" s="127" t="s">
        <v>21</v>
      </c>
      <c r="B28" s="127" t="s">
        <v>35</v>
      </c>
      <c r="C28" s="127" t="s">
        <v>34</v>
      </c>
      <c r="D28" s="127">
        <v>280</v>
      </c>
      <c r="G28" s="134">
        <f t="shared" si="0"/>
        <v>0</v>
      </c>
      <c r="H28" s="134">
        <f t="shared" si="1"/>
        <v>0</v>
      </c>
    </row>
    <row r="29" spans="1:8" x14ac:dyDescent="0.25">
      <c r="A29" s="127" t="s">
        <v>23</v>
      </c>
      <c r="B29" s="127" t="s">
        <v>36</v>
      </c>
      <c r="C29" s="127" t="s">
        <v>34</v>
      </c>
      <c r="D29" s="127">
        <v>30</v>
      </c>
      <c r="G29" s="134">
        <f t="shared" si="0"/>
        <v>0</v>
      </c>
      <c r="H29" s="134">
        <f t="shared" si="1"/>
        <v>0</v>
      </c>
    </row>
    <row r="30" spans="1:8" x14ac:dyDescent="0.25">
      <c r="A30" s="127" t="s">
        <v>25</v>
      </c>
      <c r="B30" s="127" t="s">
        <v>37</v>
      </c>
      <c r="C30" s="127" t="s">
        <v>34</v>
      </c>
      <c r="D30" s="127">
        <v>30</v>
      </c>
      <c r="G30" s="134">
        <f t="shared" si="0"/>
        <v>0</v>
      </c>
      <c r="H30" s="134">
        <f t="shared" si="1"/>
        <v>0</v>
      </c>
    </row>
    <row r="31" spans="1:8" x14ac:dyDescent="0.25">
      <c r="A31" s="127" t="s">
        <v>27</v>
      </c>
      <c r="B31" s="127" t="s">
        <v>38</v>
      </c>
      <c r="C31" s="127" t="s">
        <v>34</v>
      </c>
      <c r="D31" s="127">
        <v>10</v>
      </c>
      <c r="G31" s="134">
        <f t="shared" si="0"/>
        <v>0</v>
      </c>
      <c r="H31" s="134">
        <f t="shared" si="1"/>
        <v>0</v>
      </c>
    </row>
    <row r="32" spans="1:8" ht="26.4" x14ac:dyDescent="0.25">
      <c r="A32" s="127" t="s">
        <v>39</v>
      </c>
      <c r="B32" s="127" t="s">
        <v>40</v>
      </c>
      <c r="C32" s="127" t="s">
        <v>34</v>
      </c>
      <c r="D32" s="127">
        <v>30</v>
      </c>
      <c r="G32" s="134">
        <f t="shared" si="0"/>
        <v>0</v>
      </c>
      <c r="H32" s="134">
        <f t="shared" si="1"/>
        <v>0</v>
      </c>
    </row>
    <row r="33" spans="1:8" x14ac:dyDescent="0.25">
      <c r="A33" s="127"/>
      <c r="B33" s="127" t="s">
        <v>41</v>
      </c>
      <c r="C33" s="127"/>
      <c r="D33" s="127"/>
    </row>
    <row r="34" spans="1:8" ht="66" x14ac:dyDescent="0.25">
      <c r="A34" s="127">
        <v>3.4</v>
      </c>
      <c r="B34" s="127" t="s">
        <v>42</v>
      </c>
      <c r="C34" s="127"/>
      <c r="D34" s="127"/>
    </row>
    <row r="35" spans="1:8" x14ac:dyDescent="0.25">
      <c r="A35" s="127" t="s">
        <v>19</v>
      </c>
      <c r="B35" s="127" t="s">
        <v>33</v>
      </c>
      <c r="C35" s="127" t="s">
        <v>14</v>
      </c>
      <c r="D35" s="127">
        <v>2</v>
      </c>
      <c r="G35" s="134">
        <f>+E35*D35</f>
        <v>0</v>
      </c>
      <c r="H35" s="134">
        <f>+F35*D35</f>
        <v>0</v>
      </c>
    </row>
    <row r="36" spans="1:8" x14ac:dyDescent="0.25">
      <c r="A36" s="127" t="s">
        <v>21</v>
      </c>
      <c r="B36" s="127" t="s">
        <v>35</v>
      </c>
      <c r="C36" s="127" t="s">
        <v>14</v>
      </c>
      <c r="D36" s="127">
        <v>2</v>
      </c>
      <c r="G36" s="134">
        <f>+E36*D36</f>
        <v>0</v>
      </c>
      <c r="H36" s="134">
        <f>+F36*D36</f>
        <v>0</v>
      </c>
    </row>
    <row r="37" spans="1:8" x14ac:dyDescent="0.25">
      <c r="A37" s="127" t="s">
        <v>23</v>
      </c>
      <c r="B37" s="127" t="s">
        <v>43</v>
      </c>
      <c r="C37" s="127" t="s">
        <v>14</v>
      </c>
      <c r="D37" s="127">
        <v>2</v>
      </c>
      <c r="G37" s="134">
        <f>+E37*D37</f>
        <v>0</v>
      </c>
      <c r="H37" s="134">
        <f>+F37*D37</f>
        <v>0</v>
      </c>
    </row>
    <row r="38" spans="1:8" x14ac:dyDescent="0.25">
      <c r="A38" s="127" t="s">
        <v>25</v>
      </c>
      <c r="B38" s="127" t="s">
        <v>37</v>
      </c>
      <c r="C38" s="127" t="s">
        <v>14</v>
      </c>
      <c r="D38" s="127">
        <v>6</v>
      </c>
      <c r="G38" s="134">
        <f>+E38*D38</f>
        <v>0</v>
      </c>
      <c r="H38" s="134">
        <f>+F38*D38</f>
        <v>0</v>
      </c>
    </row>
    <row r="39" spans="1:8" ht="26.4" x14ac:dyDescent="0.25">
      <c r="A39" s="127" t="s">
        <v>27</v>
      </c>
      <c r="B39" s="127" t="s">
        <v>40</v>
      </c>
      <c r="C39" s="127" t="s">
        <v>14</v>
      </c>
      <c r="D39" s="127">
        <v>4</v>
      </c>
      <c r="G39" s="134">
        <f>+E39*D39</f>
        <v>0</v>
      </c>
      <c r="H39" s="134">
        <f>+F39*D39</f>
        <v>0</v>
      </c>
    </row>
    <row r="40" spans="1:8" x14ac:dyDescent="0.25">
      <c r="A40" s="127"/>
      <c r="B40" s="127"/>
      <c r="C40" s="127"/>
      <c r="D40" s="127"/>
    </row>
    <row r="41" spans="1:8" x14ac:dyDescent="0.25">
      <c r="A41" s="127">
        <v>3.5</v>
      </c>
      <c r="B41" s="127" t="s">
        <v>44</v>
      </c>
      <c r="C41" s="127"/>
      <c r="D41" s="127"/>
    </row>
    <row r="42" spans="1:8" ht="13.8" x14ac:dyDescent="0.25">
      <c r="A42" s="130" t="s">
        <v>19</v>
      </c>
      <c r="B42" s="127" t="s">
        <v>45</v>
      </c>
      <c r="C42" s="130" t="s">
        <v>46</v>
      </c>
      <c r="D42" s="130">
        <v>50</v>
      </c>
      <c r="E42" s="135"/>
      <c r="F42" s="136"/>
      <c r="G42" s="135">
        <f>+E42*D42</f>
        <v>0</v>
      </c>
      <c r="H42" s="135">
        <f>+F42*D42</f>
        <v>0</v>
      </c>
    </row>
    <row r="43" spans="1:8" ht="13.8" x14ac:dyDescent="0.25">
      <c r="A43" s="130" t="s">
        <v>21</v>
      </c>
      <c r="B43" s="127" t="s">
        <v>47</v>
      </c>
      <c r="C43" s="130" t="s">
        <v>46</v>
      </c>
      <c r="D43" s="130">
        <v>20</v>
      </c>
      <c r="E43" s="135"/>
      <c r="F43" s="136"/>
      <c r="G43" s="135">
        <f>+E43*D43</f>
        <v>0</v>
      </c>
      <c r="H43" s="135">
        <f>+F43*D43</f>
        <v>0</v>
      </c>
    </row>
    <row r="44" spans="1:8" ht="13.8" x14ac:dyDescent="0.25">
      <c r="A44" s="130" t="s">
        <v>23</v>
      </c>
      <c r="B44" s="127" t="s">
        <v>48</v>
      </c>
      <c r="C44" s="130" t="s">
        <v>46</v>
      </c>
      <c r="D44" s="130">
        <v>20</v>
      </c>
      <c r="E44" s="135"/>
      <c r="F44" s="136"/>
      <c r="G44" s="135">
        <f>+E44*D44</f>
        <v>0</v>
      </c>
      <c r="H44" s="135">
        <f>+F44*D44</f>
        <v>0</v>
      </c>
    </row>
    <row r="45" spans="1:8" ht="13.8" x14ac:dyDescent="0.25">
      <c r="A45" s="130" t="s">
        <v>25</v>
      </c>
      <c r="B45" s="127" t="s">
        <v>49</v>
      </c>
      <c r="C45" s="130" t="s">
        <v>46</v>
      </c>
      <c r="D45" s="130">
        <v>90</v>
      </c>
      <c r="E45" s="135"/>
      <c r="F45" s="136"/>
      <c r="G45" s="135">
        <f>+E45*D45</f>
        <v>0</v>
      </c>
      <c r="H45" s="135">
        <f>+F45*D45</f>
        <v>0</v>
      </c>
    </row>
    <row r="46" spans="1:8" x14ac:dyDescent="0.25">
      <c r="A46" s="127"/>
      <c r="B46" s="127"/>
      <c r="C46" s="127"/>
      <c r="D46" s="127"/>
    </row>
    <row r="47" spans="1:8" ht="39.6" x14ac:dyDescent="0.25">
      <c r="A47" s="127">
        <v>3.6</v>
      </c>
      <c r="B47" s="127" t="s">
        <v>50</v>
      </c>
      <c r="C47" s="127" t="s">
        <v>14</v>
      </c>
      <c r="D47" s="127">
        <v>10</v>
      </c>
      <c r="G47" s="134">
        <f>+E47*D47</f>
        <v>0</v>
      </c>
      <c r="H47" s="134">
        <f>+F47*D47</f>
        <v>0</v>
      </c>
    </row>
    <row r="48" spans="1:8" x14ac:dyDescent="0.25">
      <c r="A48" s="127"/>
      <c r="B48" s="127"/>
      <c r="C48" s="127"/>
      <c r="D48" s="127"/>
    </row>
    <row r="49" spans="1:8" ht="66" x14ac:dyDescent="0.25">
      <c r="A49" s="127">
        <v>3.7</v>
      </c>
      <c r="B49" s="127" t="s">
        <v>51</v>
      </c>
      <c r="C49" s="127"/>
      <c r="D49" s="127"/>
    </row>
    <row r="50" spans="1:8" x14ac:dyDescent="0.25">
      <c r="A50" s="127" t="s">
        <v>19</v>
      </c>
      <c r="B50" s="127" t="s">
        <v>52</v>
      </c>
      <c r="C50" s="127" t="s">
        <v>34</v>
      </c>
      <c r="D50" s="127">
        <v>20</v>
      </c>
      <c r="G50" s="134">
        <f>+E50*D50</f>
        <v>0</v>
      </c>
      <c r="H50" s="134">
        <f>+F50*D50</f>
        <v>0</v>
      </c>
    </row>
    <row r="51" spans="1:8" x14ac:dyDescent="0.25">
      <c r="A51" s="127" t="s">
        <v>21</v>
      </c>
      <c r="B51" s="127" t="s">
        <v>53</v>
      </c>
      <c r="C51" s="127" t="s">
        <v>14</v>
      </c>
      <c r="D51" s="127">
        <v>4</v>
      </c>
      <c r="G51" s="134">
        <f>+E51*D51</f>
        <v>0</v>
      </c>
      <c r="H51" s="134">
        <f>+F51*D51</f>
        <v>0</v>
      </c>
    </row>
    <row r="52" spans="1:8" ht="26.4" x14ac:dyDescent="0.25">
      <c r="A52" s="127" t="s">
        <v>23</v>
      </c>
      <c r="B52" s="127" t="s">
        <v>54</v>
      </c>
      <c r="C52" s="127" t="s">
        <v>34</v>
      </c>
      <c r="D52" s="127">
        <v>20</v>
      </c>
      <c r="G52" s="134">
        <f>+E52*D52</f>
        <v>0</v>
      </c>
      <c r="H52" s="134">
        <f>+F52*D52</f>
        <v>0</v>
      </c>
    </row>
    <row r="53" spans="1:8" x14ac:dyDescent="0.25">
      <c r="A53" s="127"/>
      <c r="B53" s="127"/>
      <c r="C53" s="127"/>
      <c r="D53" s="127"/>
    </row>
    <row r="54" spans="1:8" ht="26.4" x14ac:dyDescent="0.25">
      <c r="A54" s="127">
        <v>3.8</v>
      </c>
      <c r="B54" s="127" t="s">
        <v>55</v>
      </c>
      <c r="C54" s="127"/>
      <c r="D54" s="127"/>
    </row>
    <row r="55" spans="1:8" ht="26.4" x14ac:dyDescent="0.25">
      <c r="A55" s="127" t="s">
        <v>19</v>
      </c>
      <c r="B55" s="127" t="s">
        <v>56</v>
      </c>
      <c r="C55" s="127" t="s">
        <v>14</v>
      </c>
      <c r="D55" s="127">
        <v>12</v>
      </c>
      <c r="G55" s="134">
        <f>+E55*D55</f>
        <v>0</v>
      </c>
      <c r="H55" s="134">
        <f>+F55*D55</f>
        <v>0</v>
      </c>
    </row>
    <row r="56" spans="1:8" ht="26.4" x14ac:dyDescent="0.25">
      <c r="A56" s="127" t="s">
        <v>21</v>
      </c>
      <c r="B56" s="127" t="s">
        <v>57</v>
      </c>
      <c r="C56" s="127" t="s">
        <v>14</v>
      </c>
      <c r="D56" s="127">
        <f>+D55</f>
        <v>12</v>
      </c>
      <c r="G56" s="134">
        <f>+E56*D56</f>
        <v>0</v>
      </c>
      <c r="H56" s="134">
        <f>+F56*D56</f>
        <v>0</v>
      </c>
    </row>
    <row r="57" spans="1:8" x14ac:dyDescent="0.25">
      <c r="A57" s="127"/>
      <c r="B57" s="127"/>
      <c r="C57" s="127"/>
      <c r="D57" s="127"/>
    </row>
    <row r="58" spans="1:8" ht="39.6" x14ac:dyDescent="0.25">
      <c r="A58" s="127">
        <v>3.9</v>
      </c>
      <c r="B58" s="127" t="s">
        <v>58</v>
      </c>
      <c r="C58" s="127" t="s">
        <v>14</v>
      </c>
      <c r="D58" s="127">
        <v>1</v>
      </c>
      <c r="G58" s="134">
        <f>+E58*D58</f>
        <v>0</v>
      </c>
      <c r="H58" s="134">
        <f>+F58*D58</f>
        <v>0</v>
      </c>
    </row>
    <row r="59" spans="1:8" x14ac:dyDescent="0.25">
      <c r="A59" s="127"/>
      <c r="B59" s="127" t="s">
        <v>59</v>
      </c>
      <c r="C59" s="127"/>
      <c r="D59" s="127"/>
    </row>
    <row r="60" spans="1:8" x14ac:dyDescent="0.25">
      <c r="A60" s="127">
        <v>3.1</v>
      </c>
      <c r="B60" s="127" t="s">
        <v>60</v>
      </c>
      <c r="C60" s="127"/>
      <c r="D60" s="127"/>
    </row>
    <row r="61" spans="1:8" ht="59.1" customHeight="1" x14ac:dyDescent="0.25">
      <c r="A61" s="127" t="s">
        <v>19</v>
      </c>
      <c r="B61" s="127" t="s">
        <v>61</v>
      </c>
      <c r="C61" s="127" t="s">
        <v>34</v>
      </c>
      <c r="D61" s="127">
        <v>110</v>
      </c>
      <c r="G61" s="134">
        <f>+E61*D61</f>
        <v>0</v>
      </c>
      <c r="H61" s="134">
        <f>+F61*D61</f>
        <v>0</v>
      </c>
    </row>
    <row r="62" spans="1:8" ht="42.6" customHeight="1" x14ac:dyDescent="0.25">
      <c r="A62" s="127" t="s">
        <v>23</v>
      </c>
      <c r="B62" s="127" t="s">
        <v>62</v>
      </c>
      <c r="C62" s="127" t="s">
        <v>14</v>
      </c>
      <c r="D62" s="127">
        <v>12</v>
      </c>
      <c r="G62" s="134">
        <f>+E62*D62</f>
        <v>0</v>
      </c>
      <c r="H62" s="134">
        <f>+F62*D62</f>
        <v>0</v>
      </c>
    </row>
    <row r="63" spans="1:8" x14ac:dyDescent="0.25">
      <c r="A63" s="127">
        <v>3.11</v>
      </c>
      <c r="B63" s="127" t="s">
        <v>63</v>
      </c>
      <c r="C63" s="127"/>
      <c r="D63" s="127"/>
    </row>
    <row r="64" spans="1:8" ht="32.549999999999997" customHeight="1" x14ac:dyDescent="0.25">
      <c r="A64" s="127" t="s">
        <v>19</v>
      </c>
      <c r="B64" s="127" t="s">
        <v>64</v>
      </c>
      <c r="C64" s="127" t="s">
        <v>14</v>
      </c>
      <c r="D64" s="127">
        <v>1</v>
      </c>
      <c r="G64" s="134">
        <f>+E64*D64</f>
        <v>0</v>
      </c>
      <c r="H64" s="134">
        <f>+F64*D64</f>
        <v>0</v>
      </c>
    </row>
    <row r="65" spans="1:8" x14ac:dyDescent="0.25">
      <c r="A65" s="127"/>
      <c r="B65" s="127"/>
      <c r="C65" s="127"/>
      <c r="D65" s="127"/>
    </row>
    <row r="66" spans="1:8" ht="44.55" customHeight="1" x14ac:dyDescent="0.25">
      <c r="A66" s="127">
        <v>3.12</v>
      </c>
      <c r="B66" s="127" t="s">
        <v>65</v>
      </c>
      <c r="C66" s="127"/>
      <c r="D66" s="127"/>
    </row>
    <row r="67" spans="1:8" x14ac:dyDescent="0.25">
      <c r="A67" s="127" t="s">
        <v>19</v>
      </c>
      <c r="B67" s="127" t="s">
        <v>66</v>
      </c>
      <c r="C67" s="127" t="s">
        <v>34</v>
      </c>
      <c r="D67" s="127">
        <v>200</v>
      </c>
      <c r="G67" s="134">
        <f>+E67*D67</f>
        <v>0</v>
      </c>
      <c r="H67" s="134">
        <f>+F67*D67</f>
        <v>0</v>
      </c>
    </row>
    <row r="68" spans="1:8" x14ac:dyDescent="0.25">
      <c r="A68" s="127" t="s">
        <v>21</v>
      </c>
      <c r="B68" s="127" t="s">
        <v>67</v>
      </c>
      <c r="C68" s="127" t="s">
        <v>34</v>
      </c>
      <c r="D68" s="127">
        <v>300</v>
      </c>
      <c r="G68" s="134">
        <f>+E68*D68</f>
        <v>0</v>
      </c>
      <c r="H68" s="134">
        <f>+F68*D68</f>
        <v>0</v>
      </c>
    </row>
    <row r="69" spans="1:8" x14ac:dyDescent="0.25">
      <c r="A69" s="127"/>
      <c r="B69" s="127"/>
      <c r="C69" s="127"/>
      <c r="D69" s="127"/>
    </row>
    <row r="70" spans="1:8" ht="31.35" customHeight="1" x14ac:dyDescent="0.25">
      <c r="A70" s="127">
        <v>3.13</v>
      </c>
      <c r="B70" s="127" t="s">
        <v>68</v>
      </c>
      <c r="C70" s="127"/>
      <c r="D70" s="127"/>
    </row>
    <row r="71" spans="1:8" x14ac:dyDescent="0.25">
      <c r="A71" s="127" t="s">
        <v>19</v>
      </c>
      <c r="B71" s="127" t="s">
        <v>67</v>
      </c>
      <c r="C71" s="127" t="s">
        <v>34</v>
      </c>
      <c r="D71" s="127">
        <v>180</v>
      </c>
      <c r="G71" s="134">
        <f>+E71*D71</f>
        <v>0</v>
      </c>
      <c r="H71" s="134">
        <f>+F71*D71</f>
        <v>0</v>
      </c>
    </row>
    <row r="72" spans="1:8" x14ac:dyDescent="0.25">
      <c r="A72" s="127"/>
      <c r="B72" s="127"/>
      <c r="C72" s="127"/>
      <c r="D72" s="127"/>
    </row>
    <row r="73" spans="1:8" ht="34.35" customHeight="1" x14ac:dyDescent="0.25">
      <c r="A73" s="127">
        <v>3.14</v>
      </c>
      <c r="B73" s="127" t="s">
        <v>69</v>
      </c>
      <c r="C73" s="127"/>
      <c r="D73" s="127"/>
    </row>
    <row r="74" spans="1:8" ht="26.4" x14ac:dyDescent="0.25">
      <c r="A74" s="130" t="s">
        <v>19</v>
      </c>
      <c r="B74" s="127" t="s">
        <v>70</v>
      </c>
      <c r="C74" s="130" t="s">
        <v>14</v>
      </c>
      <c r="D74" s="130">
        <v>6</v>
      </c>
      <c r="E74" s="135"/>
      <c r="F74" s="135"/>
      <c r="G74" s="135">
        <f>+E74*D74</f>
        <v>0</v>
      </c>
      <c r="H74" s="135">
        <f>+F74*D74</f>
        <v>0</v>
      </c>
    </row>
    <row r="75" spans="1:8" x14ac:dyDescent="0.25">
      <c r="A75" s="130"/>
      <c r="B75" s="127"/>
      <c r="C75" s="130"/>
      <c r="D75" s="130"/>
      <c r="E75" s="135"/>
      <c r="F75" s="135"/>
      <c r="G75" s="135"/>
      <c r="H75" s="135"/>
    </row>
    <row r="76" spans="1:8" ht="39.6" x14ac:dyDescent="0.25">
      <c r="A76" s="130" t="s">
        <v>21</v>
      </c>
      <c r="B76" s="127" t="s">
        <v>71</v>
      </c>
      <c r="C76" s="130" t="s">
        <v>14</v>
      </c>
      <c r="D76" s="130">
        <v>4</v>
      </c>
      <c r="E76" s="135"/>
      <c r="F76" s="135"/>
      <c r="G76" s="135">
        <f>+E76*D76</f>
        <v>0</v>
      </c>
      <c r="H76" s="135">
        <f>+F76*D76</f>
        <v>0</v>
      </c>
    </row>
    <row r="77" spans="1:8" x14ac:dyDescent="0.25">
      <c r="A77" s="127"/>
      <c r="B77" s="127"/>
      <c r="C77" s="127"/>
      <c r="D77" s="127"/>
      <c r="G77" s="135"/>
      <c r="H77" s="135"/>
    </row>
    <row r="78" spans="1:8" x14ac:dyDescent="0.25">
      <c r="A78" s="127"/>
      <c r="B78" s="127"/>
      <c r="C78" s="127"/>
      <c r="D78" s="127"/>
      <c r="G78" s="135"/>
      <c r="H78" s="135"/>
    </row>
    <row r="79" spans="1:8" ht="39.6" x14ac:dyDescent="0.25">
      <c r="A79" s="127">
        <v>3.15</v>
      </c>
      <c r="B79" s="127" t="s">
        <v>72</v>
      </c>
      <c r="C79" s="127" t="s">
        <v>14</v>
      </c>
      <c r="D79" s="127">
        <v>2</v>
      </c>
      <c r="G79" s="135">
        <f>+E79*D79</f>
        <v>0</v>
      </c>
      <c r="H79" s="135">
        <f>+F79*D79</f>
        <v>0</v>
      </c>
    </row>
    <row r="80" spans="1:8" x14ac:dyDescent="0.25">
      <c r="A80" s="127"/>
      <c r="B80" s="127"/>
      <c r="C80" s="127"/>
      <c r="D80" s="127"/>
      <c r="G80" s="138"/>
      <c r="H80" s="138"/>
    </row>
    <row r="81" spans="1:8" x14ac:dyDescent="0.25">
      <c r="A81" s="127"/>
      <c r="B81" s="127"/>
      <c r="C81" s="127"/>
      <c r="D81" s="127"/>
      <c r="G81" s="138"/>
      <c r="H81" s="138"/>
    </row>
    <row r="82" spans="1:8" x14ac:dyDescent="0.25">
      <c r="A82" s="127"/>
      <c r="B82" s="127"/>
      <c r="C82" s="127"/>
      <c r="D82" s="127"/>
      <c r="G82" s="138"/>
      <c r="H82" s="138"/>
    </row>
    <row r="83" spans="1:8" x14ac:dyDescent="0.25">
      <c r="A83" s="127"/>
      <c r="B83" s="127"/>
      <c r="C83" s="127"/>
      <c r="D83" s="127"/>
      <c r="G83" s="138"/>
      <c r="H83" s="138"/>
    </row>
    <row r="84" spans="1:8" x14ac:dyDescent="0.25">
      <c r="A84" s="127"/>
      <c r="B84" s="127"/>
      <c r="C84" s="127"/>
      <c r="D84" s="127"/>
      <c r="G84" s="138"/>
      <c r="H84" s="138"/>
    </row>
    <row r="85" spans="1:8" x14ac:dyDescent="0.25">
      <c r="A85" s="127"/>
      <c r="B85" s="127"/>
      <c r="C85" s="127"/>
      <c r="D85" s="127"/>
      <c r="G85" s="138"/>
      <c r="H85" s="138"/>
    </row>
    <row r="86" spans="1:8" x14ac:dyDescent="0.25">
      <c r="A86" s="127"/>
      <c r="B86" s="127"/>
      <c r="C86" s="127"/>
      <c r="D86" s="127"/>
      <c r="G86" s="138"/>
      <c r="H86" s="138"/>
    </row>
    <row r="87" spans="1:8" x14ac:dyDescent="0.25">
      <c r="A87" s="232" t="s">
        <v>73</v>
      </c>
      <c r="B87" s="232"/>
      <c r="C87" s="232"/>
      <c r="D87" s="232"/>
      <c r="E87" s="232"/>
      <c r="F87" s="232"/>
      <c r="G87" s="137">
        <f>SUM(G14:G79)</f>
        <v>0</v>
      </c>
      <c r="H87" s="137">
        <f>SUM(H5:H79)</f>
        <v>0</v>
      </c>
    </row>
  </sheetData>
  <mergeCells count="5">
    <mergeCell ref="A87:F87"/>
    <mergeCell ref="A1:H1"/>
    <mergeCell ref="A2:H2"/>
    <mergeCell ref="A3:H3"/>
    <mergeCell ref="A4:H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68A1C-6BD7-43C7-A325-4797303B9A05}">
  <dimension ref="A1:C30"/>
  <sheetViews>
    <sheetView tabSelected="1" view="pageBreakPreview" zoomScale="60" zoomScaleNormal="100" workbookViewId="0">
      <selection activeCell="F4" sqref="F4"/>
    </sheetView>
  </sheetViews>
  <sheetFormatPr defaultRowHeight="14.4" x14ac:dyDescent="0.3"/>
  <cols>
    <col min="1" max="1" width="5.44140625" style="103" customWidth="1"/>
    <col min="2" max="2" width="59.88671875" style="103" customWidth="1"/>
    <col min="3" max="3" width="23.21875" style="104" customWidth="1"/>
    <col min="4" max="16384" width="8.88671875" style="103"/>
  </cols>
  <sheetData>
    <row r="1" spans="1:3" s="139" customFormat="1" ht="15.6" x14ac:dyDescent="0.3">
      <c r="A1" s="220" t="s">
        <v>0</v>
      </c>
      <c r="B1" s="221"/>
      <c r="C1" s="222"/>
    </row>
    <row r="2" spans="1:3" s="139" customFormat="1" ht="15.6" x14ac:dyDescent="0.3">
      <c r="A2" s="223" t="s">
        <v>540</v>
      </c>
      <c r="B2" s="224"/>
      <c r="C2" s="225"/>
    </row>
    <row r="3" spans="1:3" s="139" customFormat="1" ht="15.6" x14ac:dyDescent="0.3">
      <c r="A3" s="194" t="s">
        <v>493</v>
      </c>
      <c r="B3" s="195"/>
      <c r="C3" s="196"/>
    </row>
    <row r="4" spans="1:3" s="139" customFormat="1" ht="15.6" x14ac:dyDescent="0.3">
      <c r="A4" s="226" t="s">
        <v>538</v>
      </c>
      <c r="B4" s="227"/>
      <c r="C4" s="228"/>
    </row>
    <row r="5" spans="1:3" x14ac:dyDescent="0.3">
      <c r="A5" s="109"/>
      <c r="B5" s="109" t="s">
        <v>489</v>
      </c>
      <c r="C5" s="110"/>
    </row>
    <row r="6" spans="1:3" x14ac:dyDescent="0.3">
      <c r="A6" s="111"/>
      <c r="B6" s="111"/>
      <c r="C6" s="112"/>
    </row>
    <row r="7" spans="1:3" x14ac:dyDescent="0.3">
      <c r="A7" s="111"/>
      <c r="B7" s="111" t="s">
        <v>475</v>
      </c>
      <c r="C7" s="112">
        <f>'Bill No 1'!F269</f>
        <v>0</v>
      </c>
    </row>
    <row r="8" spans="1:3" x14ac:dyDescent="0.3">
      <c r="A8" s="111"/>
      <c r="B8" s="111"/>
      <c r="C8" s="112"/>
    </row>
    <row r="9" spans="1:3" x14ac:dyDescent="0.3">
      <c r="A9" s="111"/>
      <c r="B9" s="111" t="s">
        <v>476</v>
      </c>
      <c r="C9" s="112">
        <f>'Bill No 2'!F172</f>
        <v>0</v>
      </c>
    </row>
    <row r="10" spans="1:3" x14ac:dyDescent="0.3">
      <c r="A10" s="111"/>
      <c r="B10" s="111"/>
      <c r="C10" s="112"/>
    </row>
    <row r="11" spans="1:3" x14ac:dyDescent="0.3">
      <c r="A11" s="111"/>
      <c r="B11" s="111"/>
      <c r="C11" s="112"/>
    </row>
    <row r="12" spans="1:3" x14ac:dyDescent="0.3">
      <c r="A12" s="111"/>
      <c r="B12" s="111"/>
      <c r="C12" s="112"/>
    </row>
    <row r="13" spans="1:3" x14ac:dyDescent="0.3">
      <c r="A13" s="111"/>
      <c r="B13" s="111"/>
      <c r="C13" s="112"/>
    </row>
    <row r="14" spans="1:3" x14ac:dyDescent="0.3">
      <c r="A14" s="111"/>
      <c r="B14" s="111"/>
      <c r="C14" s="112"/>
    </row>
    <row r="15" spans="1:3" x14ac:dyDescent="0.3">
      <c r="A15" s="111"/>
      <c r="B15" s="111"/>
      <c r="C15" s="112"/>
    </row>
    <row r="16" spans="1:3" x14ac:dyDescent="0.3">
      <c r="A16" s="111"/>
      <c r="B16" s="111"/>
      <c r="C16" s="112"/>
    </row>
    <row r="17" spans="1:3" x14ac:dyDescent="0.3">
      <c r="A17" s="111"/>
      <c r="B17" s="111"/>
      <c r="C17" s="112"/>
    </row>
    <row r="18" spans="1:3" x14ac:dyDescent="0.3">
      <c r="A18" s="111"/>
      <c r="B18" s="111"/>
      <c r="C18" s="112"/>
    </row>
    <row r="19" spans="1:3" x14ac:dyDescent="0.3">
      <c r="A19" s="111"/>
      <c r="B19" s="111"/>
      <c r="C19" s="112"/>
    </row>
    <row r="20" spans="1:3" x14ac:dyDescent="0.3">
      <c r="A20" s="111"/>
      <c r="B20" s="111"/>
      <c r="C20" s="112"/>
    </row>
    <row r="21" spans="1:3" x14ac:dyDescent="0.3">
      <c r="A21" s="111"/>
      <c r="B21" s="111"/>
      <c r="C21" s="112"/>
    </row>
    <row r="22" spans="1:3" x14ac:dyDescent="0.3">
      <c r="A22" s="111"/>
      <c r="B22" s="111"/>
      <c r="C22" s="112"/>
    </row>
    <row r="23" spans="1:3" x14ac:dyDescent="0.3">
      <c r="A23" s="111"/>
      <c r="B23" s="111"/>
      <c r="C23" s="112"/>
    </row>
    <row r="24" spans="1:3" x14ac:dyDescent="0.3">
      <c r="A24" s="111"/>
      <c r="B24" s="111"/>
      <c r="C24" s="112"/>
    </row>
    <row r="25" spans="1:3" x14ac:dyDescent="0.3">
      <c r="A25" s="111"/>
      <c r="B25" s="111"/>
      <c r="C25" s="112"/>
    </row>
    <row r="26" spans="1:3" x14ac:dyDescent="0.3">
      <c r="A26" s="111"/>
      <c r="B26" s="111"/>
      <c r="C26" s="112"/>
    </row>
    <row r="27" spans="1:3" x14ac:dyDescent="0.3">
      <c r="A27" s="111"/>
      <c r="B27" s="111"/>
      <c r="C27" s="112"/>
    </row>
    <row r="28" spans="1:3" x14ac:dyDescent="0.3">
      <c r="A28" s="111"/>
      <c r="B28" s="111"/>
      <c r="C28" s="112"/>
    </row>
    <row r="29" spans="1:3" x14ac:dyDescent="0.3">
      <c r="A29" s="111"/>
      <c r="B29" s="111"/>
      <c r="C29" s="112"/>
    </row>
    <row r="30" spans="1:3" ht="29.4" customHeight="1" x14ac:dyDescent="0.3">
      <c r="A30" s="113"/>
      <c r="B30" s="114" t="s">
        <v>477</v>
      </c>
      <c r="C30" s="115">
        <f>SUM(C7:C10)</f>
        <v>0</v>
      </c>
    </row>
  </sheetData>
  <mergeCells count="3">
    <mergeCell ref="A1:C1"/>
    <mergeCell ref="A2:C2"/>
    <mergeCell ref="A4:C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36C76-F55F-4F00-841E-AC6931D2B446}">
  <dimension ref="A1:I271"/>
  <sheetViews>
    <sheetView tabSelected="1" view="pageBreakPreview" topLeftCell="A270" zoomScale="110" zoomScaleNormal="130" zoomScaleSheetLayoutView="110" workbookViewId="0">
      <selection activeCell="F4" sqref="F4"/>
    </sheetView>
  </sheetViews>
  <sheetFormatPr defaultRowHeight="14.4" x14ac:dyDescent="0.3"/>
  <cols>
    <col min="1" max="1" width="7.21875" style="197" customWidth="1"/>
    <col min="2" max="2" width="40.5546875" style="198" customWidth="1"/>
    <col min="3" max="3" width="6.6640625" style="199" customWidth="1"/>
    <col min="4" max="4" width="7.6640625" style="200" customWidth="1"/>
    <col min="5" max="5" width="12.33203125" style="200" customWidth="1"/>
    <col min="6" max="6" width="16.109375" style="200" customWidth="1"/>
    <col min="7" max="7" width="2.5546875" style="117" customWidth="1"/>
    <col min="8" max="9" width="8.88671875" style="95"/>
    <col min="10" max="16384" width="8.88671875" style="106"/>
  </cols>
  <sheetData>
    <row r="1" spans="1:9" s="139" customFormat="1" ht="15.6" x14ac:dyDescent="0.3">
      <c r="A1" s="217" t="s">
        <v>0</v>
      </c>
      <c r="B1" s="217"/>
      <c r="C1" s="217"/>
      <c r="D1" s="217"/>
      <c r="E1" s="217"/>
      <c r="F1" s="217"/>
    </row>
    <row r="2" spans="1:9" s="139" customFormat="1" ht="15.6" x14ac:dyDescent="0.3">
      <c r="A2" s="218" t="s">
        <v>540</v>
      </c>
      <c r="B2" s="218"/>
      <c r="C2" s="218"/>
      <c r="D2" s="218"/>
      <c r="E2" s="218"/>
      <c r="F2" s="218"/>
    </row>
    <row r="3" spans="1:9" s="139" customFormat="1" ht="15.6" x14ac:dyDescent="0.3">
      <c r="A3" s="218" t="s">
        <v>187</v>
      </c>
      <c r="B3" s="218"/>
      <c r="C3" s="218"/>
      <c r="D3" s="218"/>
      <c r="E3" s="218"/>
      <c r="F3" s="218"/>
    </row>
    <row r="4" spans="1:9" s="139" customFormat="1" ht="15.6" x14ac:dyDescent="0.3">
      <c r="A4" s="219" t="s">
        <v>539</v>
      </c>
      <c r="B4" s="219"/>
      <c r="C4" s="219"/>
      <c r="D4" s="219"/>
      <c r="E4" s="219"/>
      <c r="F4" s="219"/>
    </row>
    <row r="5" spans="1:9" s="107" customFormat="1" x14ac:dyDescent="0.3">
      <c r="A5" s="201" t="s">
        <v>89</v>
      </c>
      <c r="B5" s="201" t="s">
        <v>201</v>
      </c>
      <c r="C5" s="201" t="s">
        <v>202</v>
      </c>
      <c r="D5" s="201" t="s">
        <v>203</v>
      </c>
      <c r="E5" s="201" t="s">
        <v>204</v>
      </c>
      <c r="F5" s="201" t="s">
        <v>205</v>
      </c>
      <c r="G5" s="118"/>
      <c r="H5" s="119"/>
      <c r="I5" s="119"/>
    </row>
    <row r="7" spans="1:9" ht="20.399999999999999" x14ac:dyDescent="0.3">
      <c r="B7" s="198" t="s">
        <v>206</v>
      </c>
    </row>
    <row r="9" spans="1:9" x14ac:dyDescent="0.3">
      <c r="A9" s="197">
        <v>1</v>
      </c>
      <c r="B9" s="198" t="s">
        <v>207</v>
      </c>
    </row>
    <row r="10" spans="1:9" ht="30.6" x14ac:dyDescent="0.3">
      <c r="A10" s="197">
        <v>1.0009999999999999</v>
      </c>
      <c r="B10" s="198" t="s">
        <v>208</v>
      </c>
      <c r="C10" s="199" t="s">
        <v>209</v>
      </c>
      <c r="D10" s="200">
        <v>1</v>
      </c>
      <c r="E10" s="200">
        <v>0</v>
      </c>
      <c r="F10" s="200">
        <f t="shared" ref="F10:F26" si="0">E10*D10</f>
        <v>0</v>
      </c>
    </row>
    <row r="11" spans="1:9" ht="51" x14ac:dyDescent="0.3">
      <c r="A11" s="197">
        <v>1.0019999999999998</v>
      </c>
      <c r="B11" s="198" t="s">
        <v>210</v>
      </c>
      <c r="C11" s="199" t="s">
        <v>209</v>
      </c>
      <c r="D11" s="200">
        <v>1</v>
      </c>
      <c r="E11" s="200">
        <v>0</v>
      </c>
      <c r="F11" s="200">
        <f t="shared" si="0"/>
        <v>0</v>
      </c>
    </row>
    <row r="12" spans="1:9" ht="20.399999999999999" x14ac:dyDescent="0.3">
      <c r="A12" s="197">
        <v>1.0029999999999997</v>
      </c>
      <c r="B12" s="198" t="s">
        <v>211</v>
      </c>
      <c r="C12" s="199" t="s">
        <v>209</v>
      </c>
      <c r="D12" s="200">
        <v>1</v>
      </c>
      <c r="E12" s="200">
        <v>0</v>
      </c>
      <c r="F12" s="200">
        <f t="shared" si="0"/>
        <v>0</v>
      </c>
    </row>
    <row r="13" spans="1:9" ht="40.799999999999997" x14ac:dyDescent="0.3">
      <c r="A13" s="197">
        <v>1.0039999999999996</v>
      </c>
      <c r="B13" s="198" t="s">
        <v>212</v>
      </c>
      <c r="C13" s="199" t="s">
        <v>209</v>
      </c>
      <c r="D13" s="200">
        <v>1</v>
      </c>
      <c r="E13" s="200">
        <v>0</v>
      </c>
      <c r="F13" s="200">
        <f t="shared" si="0"/>
        <v>0</v>
      </c>
    </row>
    <row r="14" spans="1:9" ht="20.399999999999999" x14ac:dyDescent="0.3">
      <c r="A14" s="197">
        <v>1.0049999999999994</v>
      </c>
      <c r="B14" s="198" t="s">
        <v>213</v>
      </c>
      <c r="C14" s="199" t="s">
        <v>34</v>
      </c>
      <c r="D14" s="200">
        <v>7</v>
      </c>
      <c r="E14" s="200">
        <v>0</v>
      </c>
      <c r="F14" s="200">
        <f t="shared" si="0"/>
        <v>0</v>
      </c>
    </row>
    <row r="15" spans="1:9" ht="30.6" x14ac:dyDescent="0.3">
      <c r="A15" s="197">
        <v>1.0059999999999993</v>
      </c>
      <c r="B15" s="198" t="s">
        <v>214</v>
      </c>
      <c r="C15" s="199" t="s">
        <v>209</v>
      </c>
      <c r="D15" s="200">
        <v>15</v>
      </c>
      <c r="E15" s="200">
        <v>0</v>
      </c>
      <c r="F15" s="200">
        <f t="shared" si="0"/>
        <v>0</v>
      </c>
    </row>
    <row r="16" spans="1:9" ht="40.799999999999997" x14ac:dyDescent="0.3">
      <c r="A16" s="197">
        <v>1.0069999999999992</v>
      </c>
      <c r="B16" s="198" t="s">
        <v>215</v>
      </c>
      <c r="C16" s="199" t="s">
        <v>209</v>
      </c>
      <c r="D16" s="200">
        <v>1</v>
      </c>
      <c r="E16" s="200">
        <v>0</v>
      </c>
      <c r="F16" s="200">
        <f t="shared" si="0"/>
        <v>0</v>
      </c>
    </row>
    <row r="17" spans="1:9" ht="40.799999999999997" x14ac:dyDescent="0.3">
      <c r="A17" s="197">
        <v>1.0079999999999991</v>
      </c>
      <c r="B17" s="198" t="s">
        <v>216</v>
      </c>
      <c r="C17" s="199" t="s">
        <v>209</v>
      </c>
      <c r="D17" s="200">
        <v>1</v>
      </c>
      <c r="E17" s="200">
        <v>0</v>
      </c>
      <c r="F17" s="200">
        <f t="shared" si="0"/>
        <v>0</v>
      </c>
    </row>
    <row r="18" spans="1:9" ht="20.399999999999999" x14ac:dyDescent="0.3">
      <c r="A18" s="197">
        <v>1.008999999999999</v>
      </c>
      <c r="B18" s="198" t="s">
        <v>217</v>
      </c>
      <c r="C18" s="199" t="s">
        <v>209</v>
      </c>
      <c r="D18" s="200">
        <v>1</v>
      </c>
      <c r="E18" s="200">
        <v>0</v>
      </c>
      <c r="F18" s="200">
        <f t="shared" si="0"/>
        <v>0</v>
      </c>
    </row>
    <row r="19" spans="1:9" ht="20.399999999999999" x14ac:dyDescent="0.3">
      <c r="A19" s="197">
        <v>1.0099999999999989</v>
      </c>
      <c r="B19" s="198" t="s">
        <v>218</v>
      </c>
      <c r="C19" s="199" t="s">
        <v>219</v>
      </c>
      <c r="D19" s="200">
        <v>1</v>
      </c>
      <c r="E19" s="200">
        <v>0</v>
      </c>
      <c r="F19" s="200">
        <f t="shared" si="0"/>
        <v>0</v>
      </c>
    </row>
    <row r="20" spans="1:9" ht="20.399999999999999" x14ac:dyDescent="0.3">
      <c r="A20" s="197">
        <v>1.0109999999999988</v>
      </c>
      <c r="B20" s="198" t="s">
        <v>220</v>
      </c>
      <c r="C20" s="199" t="s">
        <v>209</v>
      </c>
      <c r="D20" s="200">
        <v>1</v>
      </c>
      <c r="E20" s="200">
        <v>0</v>
      </c>
      <c r="F20" s="200">
        <f t="shared" si="0"/>
        <v>0</v>
      </c>
    </row>
    <row r="21" spans="1:9" ht="20.399999999999999" x14ac:dyDescent="0.3">
      <c r="A21" s="197">
        <v>1.0119999999999987</v>
      </c>
      <c r="B21" s="198" t="s">
        <v>221</v>
      </c>
      <c r="C21" s="199" t="s">
        <v>209</v>
      </c>
      <c r="D21" s="200">
        <v>1</v>
      </c>
      <c r="E21" s="200">
        <v>0</v>
      </c>
      <c r="F21" s="200">
        <f t="shared" si="0"/>
        <v>0</v>
      </c>
    </row>
    <row r="22" spans="1:9" ht="20.399999999999999" x14ac:dyDescent="0.3">
      <c r="A22" s="197">
        <v>1.0129999999999986</v>
      </c>
      <c r="B22" s="198" t="s">
        <v>222</v>
      </c>
      <c r="C22" s="199" t="s">
        <v>209</v>
      </c>
      <c r="D22" s="200">
        <v>1</v>
      </c>
      <c r="E22" s="200">
        <v>0</v>
      </c>
      <c r="F22" s="200">
        <f t="shared" si="0"/>
        <v>0</v>
      </c>
    </row>
    <row r="23" spans="1:9" ht="20.399999999999999" x14ac:dyDescent="0.3">
      <c r="A23" s="197">
        <v>1.0139999999999985</v>
      </c>
      <c r="B23" s="198" t="s">
        <v>223</v>
      </c>
      <c r="C23" s="199" t="s">
        <v>209</v>
      </c>
      <c r="D23" s="200">
        <v>1</v>
      </c>
      <c r="E23" s="200">
        <v>0</v>
      </c>
      <c r="F23" s="200">
        <f t="shared" si="0"/>
        <v>0</v>
      </c>
    </row>
    <row r="24" spans="1:9" ht="20.399999999999999" x14ac:dyDescent="0.3">
      <c r="A24" s="197">
        <v>1.0149999999999983</v>
      </c>
      <c r="B24" s="198" t="s">
        <v>224</v>
      </c>
      <c r="C24" s="199" t="s">
        <v>209</v>
      </c>
      <c r="D24" s="200">
        <v>1</v>
      </c>
      <c r="E24" s="200">
        <v>0</v>
      </c>
      <c r="F24" s="200">
        <f t="shared" si="0"/>
        <v>0</v>
      </c>
    </row>
    <row r="25" spans="1:9" ht="40.799999999999997" x14ac:dyDescent="0.3">
      <c r="A25" s="197">
        <v>1.0159999999999982</v>
      </c>
      <c r="B25" s="198" t="s">
        <v>225</v>
      </c>
      <c r="C25" s="199" t="s">
        <v>34</v>
      </c>
      <c r="D25" s="200">
        <v>7</v>
      </c>
      <c r="E25" s="200">
        <v>0</v>
      </c>
      <c r="F25" s="200">
        <f t="shared" si="0"/>
        <v>0</v>
      </c>
    </row>
    <row r="26" spans="1:9" ht="20.399999999999999" x14ac:dyDescent="0.3">
      <c r="A26" s="197">
        <v>1.0169999999999981</v>
      </c>
      <c r="B26" s="198" t="s">
        <v>226</v>
      </c>
      <c r="C26" s="199" t="s">
        <v>209</v>
      </c>
      <c r="D26" s="200">
        <v>1</v>
      </c>
      <c r="E26" s="200">
        <v>0</v>
      </c>
      <c r="F26" s="200">
        <f t="shared" si="0"/>
        <v>0</v>
      </c>
    </row>
    <row r="28" spans="1:9" s="107" customFormat="1" x14ac:dyDescent="0.3">
      <c r="A28" s="197"/>
      <c r="B28" s="198" t="s">
        <v>227</v>
      </c>
      <c r="C28" s="199"/>
      <c r="D28" s="200"/>
      <c r="E28" s="200"/>
      <c r="F28" s="200">
        <f>SUM(F10:F27)</f>
        <v>0</v>
      </c>
      <c r="G28" s="118"/>
      <c r="H28" s="119"/>
      <c r="I28" s="119"/>
    </row>
    <row r="29" spans="1:9" s="107" customFormat="1" x14ac:dyDescent="0.3">
      <c r="A29" s="197"/>
      <c r="B29" s="198"/>
      <c r="C29" s="199"/>
      <c r="D29" s="200"/>
      <c r="E29" s="200"/>
      <c r="F29" s="200"/>
      <c r="G29" s="118"/>
      <c r="H29" s="119"/>
      <c r="I29" s="119"/>
    </row>
    <row r="30" spans="1:9" s="107" customFormat="1" x14ac:dyDescent="0.3">
      <c r="A30" s="197"/>
      <c r="B30" s="198"/>
      <c r="C30" s="199"/>
      <c r="D30" s="200"/>
      <c r="E30" s="200"/>
      <c r="F30" s="200"/>
      <c r="G30" s="118"/>
      <c r="H30" s="119"/>
      <c r="I30" s="119"/>
    </row>
    <row r="31" spans="1:9" x14ac:dyDescent="0.3">
      <c r="A31" s="197">
        <v>1.2</v>
      </c>
      <c r="B31" s="198" t="s">
        <v>228</v>
      </c>
    </row>
    <row r="32" spans="1:9" ht="30.6" x14ac:dyDescent="0.3">
      <c r="A32" s="197">
        <v>1.2009999999999998</v>
      </c>
      <c r="B32" s="198" t="s">
        <v>208</v>
      </c>
      <c r="C32" s="199" t="s">
        <v>209</v>
      </c>
      <c r="D32" s="200">
        <v>1</v>
      </c>
      <c r="E32" s="200">
        <v>0</v>
      </c>
      <c r="F32" s="200">
        <f t="shared" ref="F32:F49" si="1">E32*D32</f>
        <v>0</v>
      </c>
    </row>
    <row r="33" spans="1:6" ht="51" x14ac:dyDescent="0.3">
      <c r="A33" s="197">
        <v>1.2019999999999997</v>
      </c>
      <c r="B33" s="198" t="s">
        <v>210</v>
      </c>
      <c r="C33" s="199" t="s">
        <v>209</v>
      </c>
      <c r="D33" s="200">
        <v>1</v>
      </c>
      <c r="E33" s="200">
        <v>0</v>
      </c>
      <c r="F33" s="200">
        <f t="shared" si="1"/>
        <v>0</v>
      </c>
    </row>
    <row r="34" spans="1:6" ht="20.399999999999999" x14ac:dyDescent="0.3">
      <c r="A34" s="197">
        <v>1.2029999999999996</v>
      </c>
      <c r="B34" s="198" t="s">
        <v>211</v>
      </c>
      <c r="C34" s="199" t="s">
        <v>209</v>
      </c>
      <c r="D34" s="200">
        <v>1</v>
      </c>
      <c r="E34" s="200">
        <v>0</v>
      </c>
      <c r="F34" s="200">
        <f t="shared" si="1"/>
        <v>0</v>
      </c>
    </row>
    <row r="35" spans="1:6" ht="57.6" customHeight="1" x14ac:dyDescent="0.3">
      <c r="A35" s="197">
        <v>1.2039999999999995</v>
      </c>
      <c r="B35" s="198" t="s">
        <v>212</v>
      </c>
      <c r="C35" s="199" t="s">
        <v>209</v>
      </c>
      <c r="D35" s="200">
        <v>1</v>
      </c>
      <c r="E35" s="200">
        <v>0</v>
      </c>
      <c r="F35" s="200">
        <f t="shared" si="1"/>
        <v>0</v>
      </c>
    </row>
    <row r="36" spans="1:6" ht="20.399999999999999" x14ac:dyDescent="0.3">
      <c r="A36" s="197">
        <v>1.2049999999999994</v>
      </c>
      <c r="B36" s="198" t="s">
        <v>213</v>
      </c>
      <c r="C36" s="199" t="s">
        <v>34</v>
      </c>
      <c r="D36" s="200">
        <v>7</v>
      </c>
      <c r="E36" s="200">
        <v>0</v>
      </c>
      <c r="F36" s="200">
        <f t="shared" si="1"/>
        <v>0</v>
      </c>
    </row>
    <row r="37" spans="1:6" ht="20.399999999999999" x14ac:dyDescent="0.3">
      <c r="A37" s="197">
        <v>1.2059999999999993</v>
      </c>
      <c r="B37" s="198" t="s">
        <v>211</v>
      </c>
      <c r="C37" s="199" t="s">
        <v>209</v>
      </c>
      <c r="D37" s="200">
        <v>1</v>
      </c>
      <c r="E37" s="200">
        <v>0</v>
      </c>
      <c r="F37" s="200">
        <f t="shared" si="1"/>
        <v>0</v>
      </c>
    </row>
    <row r="38" spans="1:6" ht="30.6" x14ac:dyDescent="0.3">
      <c r="A38" s="197">
        <v>1.2069999999999992</v>
      </c>
      <c r="B38" s="198" t="s">
        <v>214</v>
      </c>
      <c r="C38" s="199" t="s">
        <v>209</v>
      </c>
      <c r="D38" s="200">
        <v>15</v>
      </c>
      <c r="E38" s="200">
        <v>0</v>
      </c>
      <c r="F38" s="200">
        <f t="shared" si="1"/>
        <v>0</v>
      </c>
    </row>
    <row r="39" spans="1:6" ht="40.799999999999997" x14ac:dyDescent="0.3">
      <c r="A39" s="197">
        <v>1.2079999999999991</v>
      </c>
      <c r="B39" s="198" t="s">
        <v>215</v>
      </c>
      <c r="C39" s="199" t="s">
        <v>209</v>
      </c>
      <c r="D39" s="200">
        <v>1</v>
      </c>
      <c r="E39" s="200">
        <v>0</v>
      </c>
      <c r="F39" s="200">
        <f t="shared" si="1"/>
        <v>0</v>
      </c>
    </row>
    <row r="40" spans="1:6" ht="40.799999999999997" x14ac:dyDescent="0.3">
      <c r="A40" s="197">
        <v>1.208999999999999</v>
      </c>
      <c r="B40" s="198" t="s">
        <v>216</v>
      </c>
      <c r="C40" s="199" t="s">
        <v>209</v>
      </c>
      <c r="D40" s="200">
        <v>1</v>
      </c>
      <c r="E40" s="200">
        <v>0</v>
      </c>
      <c r="F40" s="200">
        <f t="shared" si="1"/>
        <v>0</v>
      </c>
    </row>
    <row r="41" spans="1:6" ht="20.399999999999999" x14ac:dyDescent="0.3">
      <c r="A41" s="197">
        <v>1.2099999999999989</v>
      </c>
      <c r="B41" s="198" t="s">
        <v>217</v>
      </c>
      <c r="C41" s="199" t="s">
        <v>209</v>
      </c>
      <c r="D41" s="200">
        <v>1</v>
      </c>
      <c r="E41" s="200">
        <v>0</v>
      </c>
      <c r="F41" s="200">
        <f t="shared" si="1"/>
        <v>0</v>
      </c>
    </row>
    <row r="42" spans="1:6" ht="20.399999999999999" x14ac:dyDescent="0.3">
      <c r="A42" s="197">
        <v>1.2109999999999987</v>
      </c>
      <c r="B42" s="198" t="s">
        <v>218</v>
      </c>
      <c r="C42" s="199" t="s">
        <v>219</v>
      </c>
      <c r="D42" s="200">
        <v>1</v>
      </c>
      <c r="E42" s="200">
        <v>0</v>
      </c>
      <c r="F42" s="200">
        <f t="shared" si="1"/>
        <v>0</v>
      </c>
    </row>
    <row r="43" spans="1:6" ht="20.399999999999999" x14ac:dyDescent="0.3">
      <c r="A43" s="197">
        <v>1.2119999999999986</v>
      </c>
      <c r="B43" s="198" t="s">
        <v>220</v>
      </c>
      <c r="C43" s="199" t="s">
        <v>209</v>
      </c>
      <c r="D43" s="200">
        <v>1</v>
      </c>
      <c r="E43" s="200">
        <v>0</v>
      </c>
      <c r="F43" s="200">
        <f t="shared" si="1"/>
        <v>0</v>
      </c>
    </row>
    <row r="44" spans="1:6" ht="20.399999999999999" x14ac:dyDescent="0.3">
      <c r="A44" s="197">
        <v>1.2129999999999985</v>
      </c>
      <c r="B44" s="198" t="s">
        <v>221</v>
      </c>
      <c r="C44" s="199" t="s">
        <v>209</v>
      </c>
      <c r="D44" s="200">
        <v>1</v>
      </c>
      <c r="E44" s="200">
        <v>0</v>
      </c>
      <c r="F44" s="200">
        <f t="shared" si="1"/>
        <v>0</v>
      </c>
    </row>
    <row r="45" spans="1:6" ht="20.399999999999999" x14ac:dyDescent="0.3">
      <c r="A45" s="197">
        <v>1.2139999999999984</v>
      </c>
      <c r="B45" s="198" t="s">
        <v>222</v>
      </c>
      <c r="C45" s="199" t="s">
        <v>209</v>
      </c>
      <c r="D45" s="200">
        <v>1</v>
      </c>
      <c r="E45" s="200">
        <v>0</v>
      </c>
      <c r="F45" s="200">
        <f t="shared" si="1"/>
        <v>0</v>
      </c>
    </row>
    <row r="46" spans="1:6" ht="20.399999999999999" x14ac:dyDescent="0.3">
      <c r="A46" s="197">
        <v>1.2149999999999983</v>
      </c>
      <c r="B46" s="198" t="s">
        <v>223</v>
      </c>
      <c r="C46" s="199" t="s">
        <v>209</v>
      </c>
      <c r="D46" s="200">
        <v>1</v>
      </c>
      <c r="E46" s="200">
        <v>0</v>
      </c>
      <c r="F46" s="200">
        <f t="shared" si="1"/>
        <v>0</v>
      </c>
    </row>
    <row r="47" spans="1:6" ht="20.399999999999999" x14ac:dyDescent="0.3">
      <c r="A47" s="197">
        <v>1.2159999999999982</v>
      </c>
      <c r="B47" s="198" t="s">
        <v>224</v>
      </c>
      <c r="C47" s="199" t="s">
        <v>209</v>
      </c>
      <c r="D47" s="200">
        <v>1</v>
      </c>
      <c r="E47" s="200">
        <v>0</v>
      </c>
      <c r="F47" s="200">
        <f t="shared" si="1"/>
        <v>0</v>
      </c>
    </row>
    <row r="48" spans="1:6" ht="40.799999999999997" x14ac:dyDescent="0.3">
      <c r="A48" s="197">
        <v>1.2169999999999981</v>
      </c>
      <c r="B48" s="198" t="s">
        <v>225</v>
      </c>
      <c r="C48" s="199" t="s">
        <v>34</v>
      </c>
      <c r="D48" s="200">
        <v>7</v>
      </c>
      <c r="E48" s="200">
        <v>0</v>
      </c>
      <c r="F48" s="200">
        <f t="shared" si="1"/>
        <v>0</v>
      </c>
    </row>
    <row r="49" spans="1:9" ht="20.399999999999999" x14ac:dyDescent="0.3">
      <c r="A49" s="197">
        <v>1.217999999999998</v>
      </c>
      <c r="B49" s="198" t="s">
        <v>226</v>
      </c>
      <c r="C49" s="199" t="s">
        <v>209</v>
      </c>
      <c r="D49" s="200">
        <v>1</v>
      </c>
      <c r="E49" s="200">
        <v>0</v>
      </c>
      <c r="F49" s="200">
        <f t="shared" si="1"/>
        <v>0</v>
      </c>
    </row>
    <row r="51" spans="1:9" s="107" customFormat="1" x14ac:dyDescent="0.3">
      <c r="A51" s="197"/>
      <c r="B51" s="198" t="s">
        <v>229</v>
      </c>
      <c r="C51" s="199"/>
      <c r="D51" s="200"/>
      <c r="E51" s="200"/>
      <c r="F51" s="200">
        <f>SUM(F32:F50)</f>
        <v>0</v>
      </c>
      <c r="G51" s="118"/>
      <c r="H51" s="119"/>
      <c r="I51" s="119"/>
    </row>
    <row r="52" spans="1:9" s="107" customFormat="1" x14ac:dyDescent="0.3">
      <c r="A52" s="197"/>
      <c r="B52" s="198"/>
      <c r="C52" s="199"/>
      <c r="D52" s="200"/>
      <c r="E52" s="200"/>
      <c r="F52" s="200"/>
      <c r="G52" s="118"/>
      <c r="H52" s="119"/>
      <c r="I52" s="119"/>
    </row>
    <row r="54" spans="1:9" x14ac:dyDescent="0.3">
      <c r="A54" s="197">
        <v>1.3</v>
      </c>
      <c r="B54" s="198" t="s">
        <v>230</v>
      </c>
    </row>
    <row r="55" spans="1:9" ht="30.6" x14ac:dyDescent="0.3">
      <c r="A55" s="197">
        <v>1.3009999999999999</v>
      </c>
      <c r="B55" s="198" t="s">
        <v>208</v>
      </c>
      <c r="C55" s="199" t="s">
        <v>209</v>
      </c>
      <c r="D55" s="200">
        <v>1</v>
      </c>
      <c r="E55" s="200">
        <v>0</v>
      </c>
      <c r="F55" s="200">
        <f t="shared" ref="F55:F72" si="2">E55*D55</f>
        <v>0</v>
      </c>
    </row>
    <row r="56" spans="1:9" ht="51" x14ac:dyDescent="0.3">
      <c r="A56" s="197">
        <v>1.3019999999999998</v>
      </c>
      <c r="B56" s="198" t="s">
        <v>210</v>
      </c>
      <c r="C56" s="199" t="s">
        <v>209</v>
      </c>
      <c r="D56" s="200">
        <v>1</v>
      </c>
      <c r="E56" s="200">
        <v>0</v>
      </c>
      <c r="F56" s="200">
        <f t="shared" si="2"/>
        <v>0</v>
      </c>
    </row>
    <row r="57" spans="1:9" ht="20.399999999999999" x14ac:dyDescent="0.3">
      <c r="A57" s="197">
        <v>1.3029999999999997</v>
      </c>
      <c r="B57" s="198" t="s">
        <v>211</v>
      </c>
      <c r="C57" s="199" t="s">
        <v>209</v>
      </c>
      <c r="D57" s="200">
        <v>1</v>
      </c>
      <c r="E57" s="200">
        <v>0</v>
      </c>
      <c r="F57" s="200">
        <f t="shared" si="2"/>
        <v>0</v>
      </c>
    </row>
    <row r="58" spans="1:9" ht="57.6" customHeight="1" x14ac:dyDescent="0.3">
      <c r="A58" s="197">
        <v>1.3039999999999996</v>
      </c>
      <c r="B58" s="198" t="s">
        <v>212</v>
      </c>
      <c r="C58" s="199" t="s">
        <v>209</v>
      </c>
      <c r="D58" s="200">
        <v>1</v>
      </c>
      <c r="E58" s="200">
        <v>0</v>
      </c>
      <c r="F58" s="200">
        <f t="shared" si="2"/>
        <v>0</v>
      </c>
    </row>
    <row r="59" spans="1:9" ht="20.399999999999999" x14ac:dyDescent="0.3">
      <c r="A59" s="197">
        <v>1.3049999999999995</v>
      </c>
      <c r="B59" s="198" t="s">
        <v>213</v>
      </c>
      <c r="C59" s="199" t="s">
        <v>34</v>
      </c>
      <c r="D59" s="200">
        <v>7</v>
      </c>
      <c r="E59" s="200">
        <v>0</v>
      </c>
      <c r="F59" s="200">
        <f t="shared" si="2"/>
        <v>0</v>
      </c>
    </row>
    <row r="60" spans="1:9" ht="20.399999999999999" x14ac:dyDescent="0.3">
      <c r="A60" s="197">
        <v>1.3059999999999994</v>
      </c>
      <c r="B60" s="198" t="s">
        <v>211</v>
      </c>
      <c r="C60" s="199" t="s">
        <v>209</v>
      </c>
      <c r="D60" s="200">
        <v>1</v>
      </c>
      <c r="E60" s="200">
        <v>0</v>
      </c>
      <c r="F60" s="200">
        <f t="shared" si="2"/>
        <v>0</v>
      </c>
    </row>
    <row r="61" spans="1:9" ht="30.6" x14ac:dyDescent="0.3">
      <c r="A61" s="197">
        <v>1.3069999999999993</v>
      </c>
      <c r="B61" s="198" t="s">
        <v>214</v>
      </c>
      <c r="C61" s="199" t="s">
        <v>209</v>
      </c>
      <c r="D61" s="200">
        <v>15</v>
      </c>
      <c r="E61" s="200">
        <v>0</v>
      </c>
      <c r="F61" s="200">
        <f t="shared" si="2"/>
        <v>0</v>
      </c>
    </row>
    <row r="62" spans="1:9" ht="40.799999999999997" x14ac:dyDescent="0.3">
      <c r="A62" s="197">
        <v>1.3079999999999992</v>
      </c>
      <c r="B62" s="198" t="s">
        <v>215</v>
      </c>
      <c r="C62" s="199" t="s">
        <v>209</v>
      </c>
      <c r="D62" s="200">
        <v>1</v>
      </c>
      <c r="E62" s="200">
        <v>0</v>
      </c>
      <c r="F62" s="200">
        <f t="shared" si="2"/>
        <v>0</v>
      </c>
    </row>
    <row r="63" spans="1:9" ht="40.799999999999997" x14ac:dyDescent="0.3">
      <c r="A63" s="197">
        <v>1.3089999999999991</v>
      </c>
      <c r="B63" s="198" t="s">
        <v>216</v>
      </c>
      <c r="C63" s="199" t="s">
        <v>209</v>
      </c>
      <c r="D63" s="200">
        <v>1</v>
      </c>
      <c r="E63" s="200">
        <v>0</v>
      </c>
      <c r="F63" s="200">
        <f t="shared" si="2"/>
        <v>0</v>
      </c>
    </row>
    <row r="64" spans="1:9" ht="20.399999999999999" x14ac:dyDescent="0.3">
      <c r="A64" s="197">
        <v>1.3099999999999989</v>
      </c>
      <c r="B64" s="198" t="s">
        <v>217</v>
      </c>
      <c r="C64" s="199" t="s">
        <v>209</v>
      </c>
      <c r="D64" s="200">
        <v>1</v>
      </c>
      <c r="E64" s="200">
        <v>0</v>
      </c>
      <c r="F64" s="200">
        <f t="shared" si="2"/>
        <v>0</v>
      </c>
    </row>
    <row r="65" spans="1:9" ht="20.399999999999999" x14ac:dyDescent="0.3">
      <c r="A65" s="197">
        <v>1.3109999999999988</v>
      </c>
      <c r="B65" s="198" t="s">
        <v>218</v>
      </c>
      <c r="C65" s="199" t="s">
        <v>219</v>
      </c>
      <c r="D65" s="200">
        <v>1</v>
      </c>
      <c r="E65" s="200">
        <v>0</v>
      </c>
      <c r="F65" s="200">
        <f t="shared" si="2"/>
        <v>0</v>
      </c>
    </row>
    <row r="66" spans="1:9" ht="20.399999999999999" x14ac:dyDescent="0.3">
      <c r="A66" s="197">
        <v>1.3119999999999987</v>
      </c>
      <c r="B66" s="198" t="s">
        <v>220</v>
      </c>
      <c r="C66" s="199" t="s">
        <v>209</v>
      </c>
      <c r="D66" s="200">
        <v>1</v>
      </c>
      <c r="E66" s="200">
        <v>0</v>
      </c>
      <c r="F66" s="200">
        <f t="shared" si="2"/>
        <v>0</v>
      </c>
    </row>
    <row r="67" spans="1:9" ht="20.399999999999999" x14ac:dyDescent="0.3">
      <c r="A67" s="197">
        <v>1.3129999999999986</v>
      </c>
      <c r="B67" s="198" t="s">
        <v>221</v>
      </c>
      <c r="C67" s="199" t="s">
        <v>209</v>
      </c>
      <c r="D67" s="200">
        <v>1</v>
      </c>
      <c r="E67" s="200">
        <v>0</v>
      </c>
      <c r="F67" s="200">
        <f t="shared" si="2"/>
        <v>0</v>
      </c>
    </row>
    <row r="68" spans="1:9" ht="20.399999999999999" x14ac:dyDescent="0.3">
      <c r="A68" s="197">
        <v>1.3139999999999985</v>
      </c>
      <c r="B68" s="198" t="s">
        <v>222</v>
      </c>
      <c r="C68" s="199" t="s">
        <v>209</v>
      </c>
      <c r="D68" s="200">
        <v>1</v>
      </c>
      <c r="E68" s="200">
        <v>0</v>
      </c>
      <c r="F68" s="200">
        <f t="shared" si="2"/>
        <v>0</v>
      </c>
    </row>
    <row r="69" spans="1:9" ht="20.399999999999999" x14ac:dyDescent="0.3">
      <c r="A69" s="197">
        <v>1.3149999999999984</v>
      </c>
      <c r="B69" s="198" t="s">
        <v>223</v>
      </c>
      <c r="C69" s="199" t="s">
        <v>209</v>
      </c>
      <c r="D69" s="200">
        <v>1</v>
      </c>
      <c r="E69" s="200">
        <v>0</v>
      </c>
      <c r="F69" s="200">
        <f t="shared" si="2"/>
        <v>0</v>
      </c>
    </row>
    <row r="70" spans="1:9" ht="20.399999999999999" x14ac:dyDescent="0.3">
      <c r="A70" s="197">
        <v>1.3159999999999983</v>
      </c>
      <c r="B70" s="198" t="s">
        <v>224</v>
      </c>
      <c r="C70" s="199" t="s">
        <v>209</v>
      </c>
      <c r="D70" s="200">
        <v>1</v>
      </c>
      <c r="E70" s="200">
        <v>0</v>
      </c>
      <c r="F70" s="200">
        <f t="shared" si="2"/>
        <v>0</v>
      </c>
    </row>
    <row r="71" spans="1:9" ht="40.799999999999997" x14ac:dyDescent="0.3">
      <c r="A71" s="197">
        <v>1.3169999999999982</v>
      </c>
      <c r="B71" s="198" t="s">
        <v>225</v>
      </c>
      <c r="C71" s="199" t="s">
        <v>34</v>
      </c>
      <c r="D71" s="200">
        <v>7</v>
      </c>
      <c r="E71" s="200">
        <v>0</v>
      </c>
      <c r="F71" s="200">
        <f t="shared" si="2"/>
        <v>0</v>
      </c>
    </row>
    <row r="72" spans="1:9" ht="20.399999999999999" x14ac:dyDescent="0.3">
      <c r="A72" s="197">
        <v>1.3179999999999981</v>
      </c>
      <c r="B72" s="198" t="s">
        <v>226</v>
      </c>
      <c r="C72" s="199" t="s">
        <v>209</v>
      </c>
      <c r="D72" s="200">
        <v>1</v>
      </c>
      <c r="E72" s="200">
        <v>0</v>
      </c>
      <c r="F72" s="200">
        <f t="shared" si="2"/>
        <v>0</v>
      </c>
    </row>
    <row r="74" spans="1:9" s="107" customFormat="1" x14ac:dyDescent="0.3">
      <c r="A74" s="197"/>
      <c r="B74" s="198" t="s">
        <v>231</v>
      </c>
      <c r="C74" s="199"/>
      <c r="D74" s="200"/>
      <c r="E74" s="200"/>
      <c r="F74" s="200">
        <f>SUM(F55:F73)</f>
        <v>0</v>
      </c>
      <c r="G74" s="118"/>
      <c r="H74" s="119"/>
      <c r="I74" s="119"/>
    </row>
    <row r="75" spans="1:9" s="107" customFormat="1" x14ac:dyDescent="0.3">
      <c r="A75" s="197"/>
      <c r="B75" s="198"/>
      <c r="C75" s="199"/>
      <c r="D75" s="200"/>
      <c r="E75" s="200"/>
      <c r="F75" s="200"/>
      <c r="G75" s="118"/>
      <c r="H75" s="119"/>
      <c r="I75" s="119"/>
    </row>
    <row r="76" spans="1:9" s="107" customFormat="1" x14ac:dyDescent="0.3">
      <c r="A76" s="197"/>
      <c r="B76" s="198"/>
      <c r="C76" s="199"/>
      <c r="D76" s="200"/>
      <c r="E76" s="200"/>
      <c r="F76" s="200"/>
      <c r="G76" s="118"/>
      <c r="H76" s="119"/>
      <c r="I76" s="119"/>
    </row>
    <row r="77" spans="1:9" x14ac:dyDescent="0.3">
      <c r="A77" s="197">
        <v>1.4</v>
      </c>
      <c r="B77" s="198" t="s">
        <v>232</v>
      </c>
    </row>
    <row r="78" spans="1:9" ht="30.6" x14ac:dyDescent="0.3">
      <c r="A78" s="197">
        <v>1.4009999999999998</v>
      </c>
      <c r="B78" s="198" t="s">
        <v>208</v>
      </c>
      <c r="C78" s="199" t="s">
        <v>209</v>
      </c>
      <c r="D78" s="200">
        <v>1</v>
      </c>
      <c r="E78" s="200">
        <v>0</v>
      </c>
      <c r="F78" s="200">
        <f t="shared" ref="F78:F95" si="3">E78*D78</f>
        <v>0</v>
      </c>
    </row>
    <row r="79" spans="1:9" ht="51" x14ac:dyDescent="0.3">
      <c r="A79" s="197">
        <v>1.4019999999999997</v>
      </c>
      <c r="B79" s="198" t="s">
        <v>210</v>
      </c>
      <c r="C79" s="199" t="s">
        <v>209</v>
      </c>
      <c r="D79" s="200">
        <v>1</v>
      </c>
      <c r="E79" s="200">
        <v>0</v>
      </c>
      <c r="F79" s="200">
        <f t="shared" si="3"/>
        <v>0</v>
      </c>
    </row>
    <row r="80" spans="1:9" ht="20.399999999999999" x14ac:dyDescent="0.3">
      <c r="A80" s="197">
        <v>1.4029999999999996</v>
      </c>
      <c r="B80" s="198" t="s">
        <v>211</v>
      </c>
      <c r="C80" s="199" t="s">
        <v>209</v>
      </c>
      <c r="D80" s="200">
        <v>1</v>
      </c>
      <c r="E80" s="200">
        <v>0</v>
      </c>
      <c r="F80" s="200">
        <f t="shared" si="3"/>
        <v>0</v>
      </c>
    </row>
    <row r="81" spans="1:6" ht="57.6" customHeight="1" x14ac:dyDescent="0.3">
      <c r="A81" s="197">
        <v>1.4039999999999995</v>
      </c>
      <c r="B81" s="198" t="s">
        <v>212</v>
      </c>
      <c r="C81" s="199" t="s">
        <v>209</v>
      </c>
      <c r="D81" s="200">
        <v>1</v>
      </c>
      <c r="E81" s="200">
        <v>0</v>
      </c>
      <c r="F81" s="200">
        <f t="shared" si="3"/>
        <v>0</v>
      </c>
    </row>
    <row r="82" spans="1:6" ht="20.399999999999999" x14ac:dyDescent="0.3">
      <c r="A82" s="197">
        <v>1.4049999999999994</v>
      </c>
      <c r="B82" s="198" t="s">
        <v>213</v>
      </c>
      <c r="C82" s="199" t="s">
        <v>34</v>
      </c>
      <c r="D82" s="200">
        <v>7</v>
      </c>
      <c r="E82" s="200">
        <v>0</v>
      </c>
      <c r="F82" s="200">
        <f t="shared" si="3"/>
        <v>0</v>
      </c>
    </row>
    <row r="83" spans="1:6" ht="20.399999999999999" x14ac:dyDescent="0.3">
      <c r="A83" s="197">
        <v>1.4059999999999993</v>
      </c>
      <c r="B83" s="198" t="s">
        <v>211</v>
      </c>
      <c r="C83" s="199" t="s">
        <v>209</v>
      </c>
      <c r="D83" s="200">
        <v>1</v>
      </c>
      <c r="E83" s="200">
        <v>0</v>
      </c>
      <c r="F83" s="200">
        <f t="shared" si="3"/>
        <v>0</v>
      </c>
    </row>
    <row r="84" spans="1:6" ht="30.6" x14ac:dyDescent="0.3">
      <c r="A84" s="197">
        <v>1.4069999999999991</v>
      </c>
      <c r="B84" s="198" t="s">
        <v>214</v>
      </c>
      <c r="C84" s="199" t="s">
        <v>209</v>
      </c>
      <c r="D84" s="200">
        <v>15</v>
      </c>
      <c r="E84" s="200">
        <v>0</v>
      </c>
      <c r="F84" s="200">
        <f t="shared" si="3"/>
        <v>0</v>
      </c>
    </row>
    <row r="85" spans="1:6" ht="40.799999999999997" x14ac:dyDescent="0.3">
      <c r="A85" s="197">
        <v>1.407999999999999</v>
      </c>
      <c r="B85" s="198" t="s">
        <v>215</v>
      </c>
      <c r="C85" s="199" t="s">
        <v>209</v>
      </c>
      <c r="D85" s="200">
        <v>1</v>
      </c>
      <c r="E85" s="200">
        <v>0</v>
      </c>
      <c r="F85" s="200">
        <f t="shared" si="3"/>
        <v>0</v>
      </c>
    </row>
    <row r="86" spans="1:6" ht="40.799999999999997" x14ac:dyDescent="0.3">
      <c r="A86" s="197">
        <v>1.4089999999999989</v>
      </c>
      <c r="B86" s="198" t="s">
        <v>216</v>
      </c>
      <c r="C86" s="199" t="s">
        <v>209</v>
      </c>
      <c r="D86" s="200">
        <v>1</v>
      </c>
      <c r="E86" s="200">
        <v>0</v>
      </c>
      <c r="F86" s="200">
        <f t="shared" si="3"/>
        <v>0</v>
      </c>
    </row>
    <row r="87" spans="1:6" ht="20.399999999999999" x14ac:dyDescent="0.3">
      <c r="A87" s="197">
        <v>1.4099999999999988</v>
      </c>
      <c r="B87" s="198" t="s">
        <v>217</v>
      </c>
      <c r="C87" s="199" t="s">
        <v>209</v>
      </c>
      <c r="D87" s="200">
        <v>1</v>
      </c>
      <c r="E87" s="200">
        <v>0</v>
      </c>
      <c r="F87" s="200">
        <f t="shared" si="3"/>
        <v>0</v>
      </c>
    </row>
    <row r="88" spans="1:6" ht="20.399999999999999" x14ac:dyDescent="0.3">
      <c r="A88" s="197">
        <v>1.4109999999999987</v>
      </c>
      <c r="B88" s="198" t="s">
        <v>218</v>
      </c>
      <c r="C88" s="199" t="s">
        <v>219</v>
      </c>
      <c r="D88" s="200">
        <v>1</v>
      </c>
      <c r="E88" s="200">
        <v>0</v>
      </c>
      <c r="F88" s="200">
        <f t="shared" si="3"/>
        <v>0</v>
      </c>
    </row>
    <row r="89" spans="1:6" ht="20.399999999999999" x14ac:dyDescent="0.3">
      <c r="A89" s="197">
        <v>1.4119999999999986</v>
      </c>
      <c r="B89" s="198" t="s">
        <v>220</v>
      </c>
      <c r="C89" s="199" t="s">
        <v>209</v>
      </c>
      <c r="D89" s="200">
        <v>1</v>
      </c>
      <c r="E89" s="200">
        <v>0</v>
      </c>
      <c r="F89" s="200">
        <f t="shared" si="3"/>
        <v>0</v>
      </c>
    </row>
    <row r="90" spans="1:6" ht="20.399999999999999" x14ac:dyDescent="0.3">
      <c r="A90" s="197">
        <v>1.4129999999999985</v>
      </c>
      <c r="B90" s="198" t="s">
        <v>221</v>
      </c>
      <c r="C90" s="199" t="s">
        <v>209</v>
      </c>
      <c r="D90" s="200">
        <v>1</v>
      </c>
      <c r="E90" s="200">
        <v>0</v>
      </c>
      <c r="F90" s="200">
        <f t="shared" si="3"/>
        <v>0</v>
      </c>
    </row>
    <row r="91" spans="1:6" ht="20.399999999999999" x14ac:dyDescent="0.3">
      <c r="A91" s="197">
        <v>1.4139999999999984</v>
      </c>
      <c r="B91" s="198" t="s">
        <v>222</v>
      </c>
      <c r="C91" s="199" t="s">
        <v>209</v>
      </c>
      <c r="D91" s="200">
        <v>1</v>
      </c>
      <c r="E91" s="200">
        <v>0</v>
      </c>
      <c r="F91" s="200">
        <f t="shared" si="3"/>
        <v>0</v>
      </c>
    </row>
    <row r="92" spans="1:6" ht="20.399999999999999" x14ac:dyDescent="0.3">
      <c r="A92" s="197">
        <v>1.4149999999999983</v>
      </c>
      <c r="B92" s="198" t="s">
        <v>223</v>
      </c>
      <c r="C92" s="199" t="s">
        <v>209</v>
      </c>
      <c r="D92" s="200">
        <v>1</v>
      </c>
      <c r="E92" s="200">
        <v>0</v>
      </c>
      <c r="F92" s="200">
        <f t="shared" si="3"/>
        <v>0</v>
      </c>
    </row>
    <row r="93" spans="1:6" ht="20.399999999999999" x14ac:dyDescent="0.3">
      <c r="A93" s="197">
        <v>1.4159999999999981</v>
      </c>
      <c r="B93" s="198" t="s">
        <v>224</v>
      </c>
      <c r="C93" s="199" t="s">
        <v>209</v>
      </c>
      <c r="D93" s="200">
        <v>1</v>
      </c>
      <c r="E93" s="200">
        <v>0</v>
      </c>
      <c r="F93" s="200">
        <f t="shared" si="3"/>
        <v>0</v>
      </c>
    </row>
    <row r="94" spans="1:6" ht="40.799999999999997" x14ac:dyDescent="0.3">
      <c r="A94" s="197">
        <v>1.416999999999998</v>
      </c>
      <c r="B94" s="198" t="s">
        <v>225</v>
      </c>
      <c r="C94" s="199" t="s">
        <v>34</v>
      </c>
      <c r="D94" s="200">
        <v>7</v>
      </c>
      <c r="E94" s="200">
        <v>0</v>
      </c>
      <c r="F94" s="200">
        <f t="shared" si="3"/>
        <v>0</v>
      </c>
    </row>
    <row r="95" spans="1:6" ht="20.399999999999999" x14ac:dyDescent="0.3">
      <c r="A95" s="197">
        <v>1.4179999999999979</v>
      </c>
      <c r="B95" s="198" t="s">
        <v>226</v>
      </c>
      <c r="C95" s="199" t="s">
        <v>209</v>
      </c>
      <c r="D95" s="200">
        <v>1</v>
      </c>
      <c r="E95" s="200">
        <v>0</v>
      </c>
      <c r="F95" s="200">
        <f t="shared" si="3"/>
        <v>0</v>
      </c>
    </row>
    <row r="97" spans="1:9" s="107" customFormat="1" x14ac:dyDescent="0.3">
      <c r="A97" s="197"/>
      <c r="B97" s="198" t="s">
        <v>233</v>
      </c>
      <c r="C97" s="199"/>
      <c r="D97" s="200"/>
      <c r="E97" s="200"/>
      <c r="F97" s="200">
        <f>SUM(F78:F96)</f>
        <v>0</v>
      </c>
      <c r="G97" s="118"/>
      <c r="H97" s="119"/>
      <c r="I97" s="119"/>
    </row>
    <row r="98" spans="1:9" s="107" customFormat="1" x14ac:dyDescent="0.3">
      <c r="A98" s="197"/>
      <c r="B98" s="198"/>
      <c r="C98" s="199"/>
      <c r="D98" s="200"/>
      <c r="E98" s="200"/>
      <c r="F98" s="200"/>
      <c r="G98" s="118"/>
      <c r="H98" s="119"/>
      <c r="I98" s="119"/>
    </row>
    <row r="99" spans="1:9" s="107" customFormat="1" x14ac:dyDescent="0.3">
      <c r="A99" s="197"/>
      <c r="B99" s="198"/>
      <c r="C99" s="199"/>
      <c r="D99" s="200"/>
      <c r="E99" s="200"/>
      <c r="F99" s="200"/>
      <c r="G99" s="118"/>
      <c r="H99" s="119"/>
      <c r="I99" s="119"/>
    </row>
    <row r="100" spans="1:9" x14ac:dyDescent="0.3">
      <c r="A100" s="197">
        <v>1.5</v>
      </c>
      <c r="B100" s="198" t="s">
        <v>234</v>
      </c>
    </row>
    <row r="101" spans="1:9" ht="30.6" x14ac:dyDescent="0.3">
      <c r="A101" s="197">
        <v>1.5009999999999999</v>
      </c>
      <c r="B101" s="198" t="s">
        <v>208</v>
      </c>
      <c r="C101" s="199" t="s">
        <v>209</v>
      </c>
      <c r="D101" s="200">
        <v>1</v>
      </c>
      <c r="E101" s="200">
        <v>0</v>
      </c>
      <c r="F101" s="200">
        <f t="shared" ref="F101:F118" si="4">E101*D101</f>
        <v>0</v>
      </c>
    </row>
    <row r="102" spans="1:9" ht="51" x14ac:dyDescent="0.3">
      <c r="A102" s="197">
        <v>1.5019999999999998</v>
      </c>
      <c r="B102" s="198" t="s">
        <v>210</v>
      </c>
      <c r="C102" s="199" t="s">
        <v>209</v>
      </c>
      <c r="D102" s="200">
        <v>1</v>
      </c>
      <c r="E102" s="200">
        <v>0</v>
      </c>
      <c r="F102" s="200">
        <f t="shared" si="4"/>
        <v>0</v>
      </c>
    </row>
    <row r="103" spans="1:9" ht="20.399999999999999" x14ac:dyDescent="0.3">
      <c r="A103" s="197">
        <v>1.5029999999999997</v>
      </c>
      <c r="B103" s="198" t="s">
        <v>211</v>
      </c>
      <c r="C103" s="199" t="s">
        <v>209</v>
      </c>
      <c r="D103" s="200">
        <v>1</v>
      </c>
      <c r="E103" s="200">
        <v>0</v>
      </c>
      <c r="F103" s="200">
        <f t="shared" si="4"/>
        <v>0</v>
      </c>
    </row>
    <row r="104" spans="1:9" ht="57.6" customHeight="1" x14ac:dyDescent="0.3">
      <c r="A104" s="197">
        <v>1.5039999999999996</v>
      </c>
      <c r="B104" s="198" t="s">
        <v>212</v>
      </c>
      <c r="C104" s="199" t="s">
        <v>209</v>
      </c>
      <c r="D104" s="200">
        <v>1</v>
      </c>
      <c r="E104" s="200">
        <v>0</v>
      </c>
      <c r="F104" s="200">
        <f t="shared" si="4"/>
        <v>0</v>
      </c>
    </row>
    <row r="105" spans="1:9" ht="20.399999999999999" x14ac:dyDescent="0.3">
      <c r="A105" s="197">
        <v>1.5049999999999994</v>
      </c>
      <c r="B105" s="198" t="s">
        <v>213</v>
      </c>
      <c r="C105" s="199" t="s">
        <v>34</v>
      </c>
      <c r="D105" s="200">
        <v>7</v>
      </c>
      <c r="E105" s="200">
        <v>0</v>
      </c>
      <c r="F105" s="200">
        <f t="shared" si="4"/>
        <v>0</v>
      </c>
    </row>
    <row r="106" spans="1:9" ht="20.399999999999999" x14ac:dyDescent="0.3">
      <c r="A106" s="197">
        <v>1.5059999999999993</v>
      </c>
      <c r="B106" s="198" t="s">
        <v>211</v>
      </c>
      <c r="C106" s="199" t="s">
        <v>209</v>
      </c>
      <c r="D106" s="200">
        <v>1</v>
      </c>
      <c r="E106" s="200">
        <v>0</v>
      </c>
      <c r="F106" s="200">
        <f t="shared" si="4"/>
        <v>0</v>
      </c>
    </row>
    <row r="107" spans="1:9" ht="30.6" x14ac:dyDescent="0.3">
      <c r="A107" s="197">
        <v>1.5069999999999992</v>
      </c>
      <c r="B107" s="198" t="s">
        <v>214</v>
      </c>
      <c r="C107" s="199" t="s">
        <v>209</v>
      </c>
      <c r="D107" s="200">
        <v>15</v>
      </c>
      <c r="E107" s="200">
        <v>0</v>
      </c>
      <c r="F107" s="200">
        <f t="shared" si="4"/>
        <v>0</v>
      </c>
    </row>
    <row r="108" spans="1:9" ht="40.799999999999997" x14ac:dyDescent="0.3">
      <c r="A108" s="197">
        <v>1.5079999999999991</v>
      </c>
      <c r="B108" s="198" t="s">
        <v>215</v>
      </c>
      <c r="C108" s="199" t="s">
        <v>209</v>
      </c>
      <c r="D108" s="200">
        <v>1</v>
      </c>
      <c r="E108" s="200">
        <v>0</v>
      </c>
      <c r="F108" s="200">
        <f t="shared" si="4"/>
        <v>0</v>
      </c>
    </row>
    <row r="109" spans="1:9" ht="40.799999999999997" x14ac:dyDescent="0.3">
      <c r="A109" s="197">
        <v>1.508999999999999</v>
      </c>
      <c r="B109" s="198" t="s">
        <v>216</v>
      </c>
      <c r="C109" s="199" t="s">
        <v>209</v>
      </c>
      <c r="D109" s="200">
        <v>1</v>
      </c>
      <c r="E109" s="200">
        <v>0</v>
      </c>
      <c r="F109" s="200">
        <f t="shared" si="4"/>
        <v>0</v>
      </c>
    </row>
    <row r="110" spans="1:9" ht="20.399999999999999" x14ac:dyDescent="0.3">
      <c r="A110" s="197">
        <v>1.5099999999999989</v>
      </c>
      <c r="B110" s="198" t="s">
        <v>217</v>
      </c>
      <c r="C110" s="199" t="s">
        <v>209</v>
      </c>
      <c r="D110" s="200">
        <v>1</v>
      </c>
      <c r="E110" s="200">
        <v>0</v>
      </c>
      <c r="F110" s="200">
        <f t="shared" si="4"/>
        <v>0</v>
      </c>
    </row>
    <row r="111" spans="1:9" ht="20.399999999999999" x14ac:dyDescent="0.3">
      <c r="A111" s="197">
        <v>1.5109999999999988</v>
      </c>
      <c r="B111" s="198" t="s">
        <v>218</v>
      </c>
      <c r="C111" s="199" t="s">
        <v>219</v>
      </c>
      <c r="D111" s="200">
        <v>1</v>
      </c>
      <c r="E111" s="200">
        <v>0</v>
      </c>
      <c r="F111" s="200">
        <f t="shared" si="4"/>
        <v>0</v>
      </c>
    </row>
    <row r="112" spans="1:9" ht="20.399999999999999" x14ac:dyDescent="0.3">
      <c r="A112" s="197">
        <v>1.5119999999999987</v>
      </c>
      <c r="B112" s="198" t="s">
        <v>220</v>
      </c>
      <c r="C112" s="199" t="s">
        <v>209</v>
      </c>
      <c r="D112" s="200">
        <v>1</v>
      </c>
      <c r="E112" s="200">
        <v>0</v>
      </c>
      <c r="F112" s="200">
        <f t="shared" si="4"/>
        <v>0</v>
      </c>
    </row>
    <row r="113" spans="1:9" ht="20.399999999999999" x14ac:dyDescent="0.3">
      <c r="A113" s="197">
        <v>1.5129999999999986</v>
      </c>
      <c r="B113" s="198" t="s">
        <v>221</v>
      </c>
      <c r="C113" s="199" t="s">
        <v>209</v>
      </c>
      <c r="D113" s="200">
        <v>1</v>
      </c>
      <c r="E113" s="200">
        <v>0</v>
      </c>
      <c r="F113" s="200">
        <f t="shared" si="4"/>
        <v>0</v>
      </c>
    </row>
    <row r="114" spans="1:9" ht="20.399999999999999" x14ac:dyDescent="0.3">
      <c r="A114" s="197">
        <v>1.5139999999999985</v>
      </c>
      <c r="B114" s="198" t="s">
        <v>222</v>
      </c>
      <c r="C114" s="199" t="s">
        <v>209</v>
      </c>
      <c r="D114" s="200">
        <v>1</v>
      </c>
      <c r="E114" s="200">
        <v>0</v>
      </c>
      <c r="F114" s="200">
        <f t="shared" si="4"/>
        <v>0</v>
      </c>
    </row>
    <row r="115" spans="1:9" ht="20.399999999999999" x14ac:dyDescent="0.3">
      <c r="A115" s="197">
        <v>1.5149999999999983</v>
      </c>
      <c r="B115" s="198" t="s">
        <v>223</v>
      </c>
      <c r="C115" s="199" t="s">
        <v>209</v>
      </c>
      <c r="D115" s="200">
        <v>1</v>
      </c>
      <c r="E115" s="200">
        <v>0</v>
      </c>
      <c r="F115" s="200">
        <f t="shared" si="4"/>
        <v>0</v>
      </c>
    </row>
    <row r="116" spans="1:9" ht="20.399999999999999" x14ac:dyDescent="0.3">
      <c r="A116" s="197">
        <v>1.5159999999999982</v>
      </c>
      <c r="B116" s="198" t="s">
        <v>224</v>
      </c>
      <c r="C116" s="199" t="s">
        <v>209</v>
      </c>
      <c r="D116" s="200">
        <v>1</v>
      </c>
      <c r="E116" s="200">
        <v>0</v>
      </c>
      <c r="F116" s="200">
        <f t="shared" si="4"/>
        <v>0</v>
      </c>
    </row>
    <row r="117" spans="1:9" ht="40.799999999999997" x14ac:dyDescent="0.3">
      <c r="A117" s="197">
        <v>1.5169999999999981</v>
      </c>
      <c r="B117" s="198" t="s">
        <v>225</v>
      </c>
      <c r="C117" s="199" t="s">
        <v>34</v>
      </c>
      <c r="D117" s="200">
        <v>7</v>
      </c>
      <c r="E117" s="200">
        <v>0</v>
      </c>
      <c r="F117" s="200">
        <f t="shared" si="4"/>
        <v>0</v>
      </c>
    </row>
    <row r="118" spans="1:9" ht="20.399999999999999" x14ac:dyDescent="0.3">
      <c r="A118" s="197">
        <v>1.517999999999998</v>
      </c>
      <c r="B118" s="198" t="s">
        <v>226</v>
      </c>
      <c r="C118" s="199" t="s">
        <v>209</v>
      </c>
      <c r="D118" s="200">
        <v>1</v>
      </c>
      <c r="E118" s="200">
        <v>0</v>
      </c>
      <c r="F118" s="200">
        <f t="shared" si="4"/>
        <v>0</v>
      </c>
    </row>
    <row r="120" spans="1:9" s="107" customFormat="1" x14ac:dyDescent="0.3">
      <c r="A120" s="197"/>
      <c r="B120" s="198" t="s">
        <v>235</v>
      </c>
      <c r="C120" s="199"/>
      <c r="D120" s="200"/>
      <c r="E120" s="200"/>
      <c r="F120" s="200">
        <f>SUM(F101:F119)</f>
        <v>0</v>
      </c>
      <c r="G120" s="118"/>
      <c r="H120" s="119"/>
      <c r="I120" s="119"/>
    </row>
    <row r="121" spans="1:9" s="107" customFormat="1" x14ac:dyDescent="0.3">
      <c r="A121" s="197"/>
      <c r="B121" s="198"/>
      <c r="C121" s="199"/>
      <c r="D121" s="200"/>
      <c r="E121" s="200"/>
      <c r="F121" s="200"/>
      <c r="G121" s="118"/>
      <c r="H121" s="119"/>
      <c r="I121" s="119"/>
    </row>
    <row r="122" spans="1:9" s="107" customFormat="1" x14ac:dyDescent="0.3">
      <c r="A122" s="197"/>
      <c r="B122" s="198"/>
      <c r="C122" s="199"/>
      <c r="D122" s="200"/>
      <c r="E122" s="200"/>
      <c r="F122" s="200"/>
      <c r="G122" s="118"/>
      <c r="H122" s="119"/>
      <c r="I122" s="119"/>
    </row>
    <row r="123" spans="1:9" x14ac:dyDescent="0.3">
      <c r="A123" s="197">
        <v>1.6</v>
      </c>
      <c r="B123" s="198" t="s">
        <v>236</v>
      </c>
    </row>
    <row r="124" spans="1:9" ht="30.6" x14ac:dyDescent="0.3">
      <c r="A124" s="197">
        <v>1.601</v>
      </c>
      <c r="B124" s="198" t="s">
        <v>208</v>
      </c>
      <c r="C124" s="199" t="s">
        <v>209</v>
      </c>
      <c r="D124" s="200">
        <v>1</v>
      </c>
      <c r="E124" s="200">
        <v>0</v>
      </c>
      <c r="F124" s="200">
        <f t="shared" ref="F124:F141" si="5">E124*D124</f>
        <v>0</v>
      </c>
    </row>
    <row r="125" spans="1:9" ht="51" x14ac:dyDescent="0.3">
      <c r="A125" s="197">
        <v>1.6019999999999999</v>
      </c>
      <c r="B125" s="198" t="s">
        <v>210</v>
      </c>
      <c r="C125" s="199" t="s">
        <v>209</v>
      </c>
      <c r="D125" s="200">
        <v>1</v>
      </c>
      <c r="E125" s="200">
        <v>0</v>
      </c>
      <c r="F125" s="200">
        <f t="shared" si="5"/>
        <v>0</v>
      </c>
    </row>
    <row r="126" spans="1:9" ht="20.399999999999999" x14ac:dyDescent="0.3">
      <c r="A126" s="197">
        <v>1.6029999999999998</v>
      </c>
      <c r="B126" s="198" t="s">
        <v>211</v>
      </c>
      <c r="C126" s="199" t="s">
        <v>209</v>
      </c>
      <c r="D126" s="200">
        <v>1</v>
      </c>
      <c r="E126" s="200">
        <v>0</v>
      </c>
      <c r="F126" s="200">
        <f t="shared" si="5"/>
        <v>0</v>
      </c>
    </row>
    <row r="127" spans="1:9" ht="57.6" customHeight="1" x14ac:dyDescent="0.3">
      <c r="A127" s="197">
        <v>1.6039999999999996</v>
      </c>
      <c r="B127" s="198" t="s">
        <v>212</v>
      </c>
      <c r="C127" s="199" t="s">
        <v>209</v>
      </c>
      <c r="D127" s="200">
        <v>1</v>
      </c>
      <c r="E127" s="200">
        <v>0</v>
      </c>
      <c r="F127" s="200">
        <f t="shared" si="5"/>
        <v>0</v>
      </c>
    </row>
    <row r="128" spans="1:9" ht="20.399999999999999" x14ac:dyDescent="0.3">
      <c r="A128" s="197">
        <v>1.6049999999999995</v>
      </c>
      <c r="B128" s="198" t="s">
        <v>213</v>
      </c>
      <c r="C128" s="199" t="s">
        <v>34</v>
      </c>
      <c r="D128" s="200">
        <v>7</v>
      </c>
      <c r="E128" s="200">
        <v>0</v>
      </c>
      <c r="F128" s="200">
        <f t="shared" si="5"/>
        <v>0</v>
      </c>
    </row>
    <row r="129" spans="1:9" ht="20.399999999999999" x14ac:dyDescent="0.3">
      <c r="A129" s="197">
        <v>1.6059999999999994</v>
      </c>
      <c r="B129" s="198" t="s">
        <v>211</v>
      </c>
      <c r="C129" s="199" t="s">
        <v>209</v>
      </c>
      <c r="D129" s="200">
        <v>1</v>
      </c>
      <c r="E129" s="200">
        <v>0</v>
      </c>
      <c r="F129" s="200">
        <f t="shared" si="5"/>
        <v>0</v>
      </c>
    </row>
    <row r="130" spans="1:9" ht="30.6" x14ac:dyDescent="0.3">
      <c r="A130" s="197">
        <v>1.6069999999999993</v>
      </c>
      <c r="B130" s="198" t="s">
        <v>214</v>
      </c>
      <c r="C130" s="199" t="s">
        <v>209</v>
      </c>
      <c r="D130" s="200">
        <v>15</v>
      </c>
      <c r="E130" s="200">
        <v>0</v>
      </c>
      <c r="F130" s="200">
        <f t="shared" si="5"/>
        <v>0</v>
      </c>
    </row>
    <row r="131" spans="1:9" ht="40.799999999999997" x14ac:dyDescent="0.3">
      <c r="A131" s="197">
        <v>1.6079999999999992</v>
      </c>
      <c r="B131" s="198" t="s">
        <v>215</v>
      </c>
      <c r="C131" s="199" t="s">
        <v>209</v>
      </c>
      <c r="D131" s="200">
        <v>1</v>
      </c>
      <c r="E131" s="200">
        <v>0</v>
      </c>
      <c r="F131" s="200">
        <f t="shared" si="5"/>
        <v>0</v>
      </c>
    </row>
    <row r="132" spans="1:9" ht="40.799999999999997" x14ac:dyDescent="0.3">
      <c r="A132" s="197">
        <v>1.6089999999999991</v>
      </c>
      <c r="B132" s="198" t="s">
        <v>216</v>
      </c>
      <c r="C132" s="199" t="s">
        <v>209</v>
      </c>
      <c r="D132" s="200">
        <v>1</v>
      </c>
      <c r="E132" s="200">
        <v>0</v>
      </c>
      <c r="F132" s="200">
        <f t="shared" si="5"/>
        <v>0</v>
      </c>
    </row>
    <row r="133" spans="1:9" ht="20.399999999999999" x14ac:dyDescent="0.3">
      <c r="A133" s="197">
        <v>1.609999999999999</v>
      </c>
      <c r="B133" s="198" t="s">
        <v>217</v>
      </c>
      <c r="C133" s="199" t="s">
        <v>209</v>
      </c>
      <c r="D133" s="200">
        <v>1</v>
      </c>
      <c r="E133" s="200">
        <v>0</v>
      </c>
      <c r="F133" s="200">
        <f t="shared" si="5"/>
        <v>0</v>
      </c>
    </row>
    <row r="134" spans="1:9" ht="20.399999999999999" x14ac:dyDescent="0.3">
      <c r="A134" s="197">
        <v>1.6109999999999989</v>
      </c>
      <c r="B134" s="198" t="s">
        <v>218</v>
      </c>
      <c r="C134" s="199" t="s">
        <v>219</v>
      </c>
      <c r="D134" s="200">
        <v>1</v>
      </c>
      <c r="E134" s="200">
        <v>0</v>
      </c>
      <c r="F134" s="200">
        <f t="shared" si="5"/>
        <v>0</v>
      </c>
    </row>
    <row r="135" spans="1:9" ht="20.399999999999999" x14ac:dyDescent="0.3">
      <c r="A135" s="197">
        <v>1.6119999999999988</v>
      </c>
      <c r="B135" s="198" t="s">
        <v>220</v>
      </c>
      <c r="C135" s="199" t="s">
        <v>209</v>
      </c>
      <c r="D135" s="200">
        <v>1</v>
      </c>
      <c r="E135" s="200">
        <v>0</v>
      </c>
      <c r="F135" s="200">
        <f t="shared" si="5"/>
        <v>0</v>
      </c>
    </row>
    <row r="136" spans="1:9" ht="20.399999999999999" x14ac:dyDescent="0.3">
      <c r="A136" s="197">
        <v>1.6129999999999987</v>
      </c>
      <c r="B136" s="198" t="s">
        <v>221</v>
      </c>
      <c r="C136" s="199" t="s">
        <v>209</v>
      </c>
      <c r="D136" s="200">
        <v>1</v>
      </c>
      <c r="E136" s="200">
        <v>0</v>
      </c>
      <c r="F136" s="200">
        <f t="shared" si="5"/>
        <v>0</v>
      </c>
    </row>
    <row r="137" spans="1:9" ht="20.399999999999999" x14ac:dyDescent="0.3">
      <c r="A137" s="197">
        <v>1.6139999999999985</v>
      </c>
      <c r="B137" s="198" t="s">
        <v>222</v>
      </c>
      <c r="C137" s="199" t="s">
        <v>209</v>
      </c>
      <c r="D137" s="200">
        <v>1</v>
      </c>
      <c r="E137" s="200">
        <v>0</v>
      </c>
      <c r="F137" s="200">
        <f t="shared" si="5"/>
        <v>0</v>
      </c>
    </row>
    <row r="138" spans="1:9" ht="20.399999999999999" x14ac:dyDescent="0.3">
      <c r="A138" s="197">
        <v>1.6149999999999984</v>
      </c>
      <c r="B138" s="198" t="s">
        <v>223</v>
      </c>
      <c r="C138" s="199" t="s">
        <v>209</v>
      </c>
      <c r="D138" s="200">
        <v>1</v>
      </c>
      <c r="E138" s="200">
        <v>0</v>
      </c>
      <c r="F138" s="200">
        <f t="shared" si="5"/>
        <v>0</v>
      </c>
    </row>
    <row r="139" spans="1:9" ht="20.399999999999999" x14ac:dyDescent="0.3">
      <c r="A139" s="197">
        <v>1.6159999999999983</v>
      </c>
      <c r="B139" s="198" t="s">
        <v>224</v>
      </c>
      <c r="C139" s="199" t="s">
        <v>209</v>
      </c>
      <c r="D139" s="200">
        <v>1</v>
      </c>
      <c r="E139" s="200">
        <v>0</v>
      </c>
      <c r="F139" s="200">
        <f t="shared" si="5"/>
        <v>0</v>
      </c>
    </row>
    <row r="140" spans="1:9" ht="40.799999999999997" x14ac:dyDescent="0.3">
      <c r="A140" s="197">
        <v>1.6169999999999982</v>
      </c>
      <c r="B140" s="198" t="s">
        <v>225</v>
      </c>
      <c r="C140" s="199" t="s">
        <v>34</v>
      </c>
      <c r="D140" s="200">
        <v>7</v>
      </c>
      <c r="E140" s="200">
        <v>0</v>
      </c>
      <c r="F140" s="200">
        <f t="shared" si="5"/>
        <v>0</v>
      </c>
    </row>
    <row r="141" spans="1:9" ht="20.399999999999999" x14ac:dyDescent="0.3">
      <c r="A141" s="197">
        <v>1.6179999999999981</v>
      </c>
      <c r="B141" s="198" t="s">
        <v>226</v>
      </c>
      <c r="C141" s="199" t="s">
        <v>209</v>
      </c>
      <c r="D141" s="200">
        <v>1</v>
      </c>
      <c r="E141" s="200">
        <v>0</v>
      </c>
      <c r="F141" s="200">
        <f t="shared" si="5"/>
        <v>0</v>
      </c>
    </row>
    <row r="143" spans="1:9" s="107" customFormat="1" x14ac:dyDescent="0.3">
      <c r="A143" s="197"/>
      <c r="B143" s="198" t="s">
        <v>237</v>
      </c>
      <c r="C143" s="199"/>
      <c r="D143" s="200"/>
      <c r="E143" s="200"/>
      <c r="F143" s="200">
        <f>SUM(F124:F142)</f>
        <v>0</v>
      </c>
      <c r="G143" s="118"/>
      <c r="H143" s="119"/>
      <c r="I143" s="119"/>
    </row>
    <row r="144" spans="1:9" s="107" customFormat="1" x14ac:dyDescent="0.3">
      <c r="A144" s="197"/>
      <c r="B144" s="198"/>
      <c r="C144" s="199"/>
      <c r="D144" s="200"/>
      <c r="E144" s="200"/>
      <c r="F144" s="200"/>
      <c r="G144" s="118"/>
      <c r="H144" s="119"/>
      <c r="I144" s="119"/>
    </row>
    <row r="145" spans="1:9" s="107" customFormat="1" x14ac:dyDescent="0.3">
      <c r="A145" s="197"/>
      <c r="B145" s="198"/>
      <c r="C145" s="199"/>
      <c r="D145" s="200"/>
      <c r="E145" s="200"/>
      <c r="F145" s="200"/>
      <c r="G145" s="118"/>
      <c r="H145" s="119"/>
      <c r="I145" s="119"/>
    </row>
    <row r="146" spans="1:9" x14ac:dyDescent="0.3">
      <c r="A146" s="197">
        <v>1.7</v>
      </c>
      <c r="B146" s="198" t="s">
        <v>238</v>
      </c>
    </row>
    <row r="147" spans="1:9" ht="30.6" x14ac:dyDescent="0.3">
      <c r="A147" s="197">
        <v>1.7009999999999998</v>
      </c>
      <c r="B147" s="198" t="s">
        <v>208</v>
      </c>
      <c r="C147" s="199" t="s">
        <v>209</v>
      </c>
      <c r="D147" s="200">
        <v>1</v>
      </c>
      <c r="E147" s="200">
        <v>0</v>
      </c>
      <c r="F147" s="200">
        <f t="shared" ref="F147:F164" si="6">E147*D147</f>
        <v>0</v>
      </c>
    </row>
    <row r="148" spans="1:9" ht="51" x14ac:dyDescent="0.3">
      <c r="A148" s="197">
        <v>1.7019999999999997</v>
      </c>
      <c r="B148" s="198" t="s">
        <v>210</v>
      </c>
      <c r="C148" s="199" t="s">
        <v>209</v>
      </c>
      <c r="D148" s="200">
        <v>1</v>
      </c>
      <c r="E148" s="200">
        <v>0</v>
      </c>
      <c r="F148" s="200">
        <f t="shared" si="6"/>
        <v>0</v>
      </c>
    </row>
    <row r="149" spans="1:9" ht="20.399999999999999" x14ac:dyDescent="0.3">
      <c r="A149" s="197">
        <v>1.7029999999999996</v>
      </c>
      <c r="B149" s="198" t="s">
        <v>211</v>
      </c>
      <c r="C149" s="199" t="s">
        <v>209</v>
      </c>
      <c r="D149" s="200">
        <v>1</v>
      </c>
      <c r="E149" s="200">
        <v>0</v>
      </c>
      <c r="F149" s="200">
        <f t="shared" si="6"/>
        <v>0</v>
      </c>
    </row>
    <row r="150" spans="1:9" ht="57.6" customHeight="1" x14ac:dyDescent="0.3">
      <c r="A150" s="197">
        <v>1.7039999999999995</v>
      </c>
      <c r="B150" s="198" t="s">
        <v>212</v>
      </c>
      <c r="C150" s="199" t="s">
        <v>209</v>
      </c>
      <c r="D150" s="200">
        <v>1</v>
      </c>
      <c r="E150" s="200">
        <v>0</v>
      </c>
      <c r="F150" s="200">
        <f t="shared" si="6"/>
        <v>0</v>
      </c>
    </row>
    <row r="151" spans="1:9" ht="20.399999999999999" x14ac:dyDescent="0.3">
      <c r="A151" s="197">
        <v>1.7049999999999994</v>
      </c>
      <c r="B151" s="198" t="s">
        <v>213</v>
      </c>
      <c r="C151" s="199" t="s">
        <v>34</v>
      </c>
      <c r="D151" s="200">
        <v>7</v>
      </c>
      <c r="E151" s="200">
        <v>0</v>
      </c>
      <c r="F151" s="200">
        <f t="shared" si="6"/>
        <v>0</v>
      </c>
    </row>
    <row r="152" spans="1:9" ht="20.399999999999999" x14ac:dyDescent="0.3">
      <c r="A152" s="197">
        <v>1.7059999999999993</v>
      </c>
      <c r="B152" s="198" t="s">
        <v>211</v>
      </c>
      <c r="C152" s="199" t="s">
        <v>209</v>
      </c>
      <c r="D152" s="200">
        <v>1</v>
      </c>
      <c r="E152" s="200">
        <v>0</v>
      </c>
      <c r="F152" s="200">
        <f t="shared" si="6"/>
        <v>0</v>
      </c>
    </row>
    <row r="153" spans="1:9" ht="30.6" x14ac:dyDescent="0.3">
      <c r="A153" s="197">
        <v>1.7069999999999992</v>
      </c>
      <c r="B153" s="198" t="s">
        <v>214</v>
      </c>
      <c r="C153" s="199" t="s">
        <v>209</v>
      </c>
      <c r="D153" s="200">
        <v>15</v>
      </c>
      <c r="E153" s="200">
        <v>0</v>
      </c>
      <c r="F153" s="200">
        <f t="shared" si="6"/>
        <v>0</v>
      </c>
    </row>
    <row r="154" spans="1:9" ht="40.799999999999997" x14ac:dyDescent="0.3">
      <c r="A154" s="197">
        <v>1.7079999999999991</v>
      </c>
      <c r="B154" s="198" t="s">
        <v>215</v>
      </c>
      <c r="C154" s="199" t="s">
        <v>209</v>
      </c>
      <c r="D154" s="200">
        <v>1</v>
      </c>
      <c r="E154" s="200">
        <v>0</v>
      </c>
      <c r="F154" s="200">
        <f t="shared" si="6"/>
        <v>0</v>
      </c>
    </row>
    <row r="155" spans="1:9" ht="40.799999999999997" x14ac:dyDescent="0.3">
      <c r="A155" s="197">
        <v>1.708999999999999</v>
      </c>
      <c r="B155" s="198" t="s">
        <v>216</v>
      </c>
      <c r="C155" s="199" t="s">
        <v>209</v>
      </c>
      <c r="D155" s="200">
        <v>1</v>
      </c>
      <c r="E155" s="200">
        <v>0</v>
      </c>
      <c r="F155" s="200">
        <f t="shared" si="6"/>
        <v>0</v>
      </c>
    </row>
    <row r="156" spans="1:9" ht="20.399999999999999" x14ac:dyDescent="0.3">
      <c r="A156" s="197">
        <v>1.7099999999999989</v>
      </c>
      <c r="B156" s="198" t="s">
        <v>217</v>
      </c>
      <c r="C156" s="199" t="s">
        <v>209</v>
      </c>
      <c r="D156" s="200">
        <v>1</v>
      </c>
      <c r="E156" s="200">
        <v>0</v>
      </c>
      <c r="F156" s="200">
        <f t="shared" si="6"/>
        <v>0</v>
      </c>
    </row>
    <row r="157" spans="1:9" ht="20.399999999999999" x14ac:dyDescent="0.3">
      <c r="A157" s="197">
        <v>1.7109999999999987</v>
      </c>
      <c r="B157" s="198" t="s">
        <v>218</v>
      </c>
      <c r="C157" s="199" t="s">
        <v>219</v>
      </c>
      <c r="D157" s="200">
        <v>1</v>
      </c>
      <c r="E157" s="200">
        <v>0</v>
      </c>
      <c r="F157" s="200">
        <f t="shared" si="6"/>
        <v>0</v>
      </c>
    </row>
    <row r="158" spans="1:9" ht="20.399999999999999" x14ac:dyDescent="0.3">
      <c r="A158" s="197">
        <v>1.7119999999999986</v>
      </c>
      <c r="B158" s="198" t="s">
        <v>220</v>
      </c>
      <c r="C158" s="199" t="s">
        <v>209</v>
      </c>
      <c r="D158" s="200">
        <v>1</v>
      </c>
      <c r="E158" s="200">
        <v>0</v>
      </c>
      <c r="F158" s="200">
        <f t="shared" si="6"/>
        <v>0</v>
      </c>
    </row>
    <row r="159" spans="1:9" ht="20.399999999999999" x14ac:dyDescent="0.3">
      <c r="A159" s="197">
        <v>1.7129999999999985</v>
      </c>
      <c r="B159" s="198" t="s">
        <v>221</v>
      </c>
      <c r="C159" s="199" t="s">
        <v>209</v>
      </c>
      <c r="D159" s="200">
        <v>1</v>
      </c>
      <c r="E159" s="200">
        <v>0</v>
      </c>
      <c r="F159" s="200">
        <f t="shared" si="6"/>
        <v>0</v>
      </c>
    </row>
    <row r="160" spans="1:9" ht="20.399999999999999" x14ac:dyDescent="0.3">
      <c r="A160" s="197">
        <v>1.7139999999999984</v>
      </c>
      <c r="B160" s="198" t="s">
        <v>222</v>
      </c>
      <c r="C160" s="199" t="s">
        <v>209</v>
      </c>
      <c r="D160" s="200">
        <v>1</v>
      </c>
      <c r="E160" s="200">
        <v>0</v>
      </c>
      <c r="F160" s="200">
        <f t="shared" si="6"/>
        <v>0</v>
      </c>
    </row>
    <row r="161" spans="1:9" ht="20.399999999999999" x14ac:dyDescent="0.3">
      <c r="A161" s="197">
        <v>1.7149999999999983</v>
      </c>
      <c r="B161" s="198" t="s">
        <v>223</v>
      </c>
      <c r="C161" s="199" t="s">
        <v>209</v>
      </c>
      <c r="D161" s="200">
        <v>1</v>
      </c>
      <c r="E161" s="200">
        <v>0</v>
      </c>
      <c r="F161" s="200">
        <f t="shared" si="6"/>
        <v>0</v>
      </c>
    </row>
    <row r="162" spans="1:9" ht="20.399999999999999" x14ac:dyDescent="0.3">
      <c r="A162" s="197">
        <v>1.7159999999999982</v>
      </c>
      <c r="B162" s="198" t="s">
        <v>224</v>
      </c>
      <c r="C162" s="199" t="s">
        <v>209</v>
      </c>
      <c r="D162" s="200">
        <v>1</v>
      </c>
      <c r="E162" s="200">
        <v>0</v>
      </c>
      <c r="F162" s="200">
        <f t="shared" si="6"/>
        <v>0</v>
      </c>
    </row>
    <row r="163" spans="1:9" ht="40.799999999999997" x14ac:dyDescent="0.3">
      <c r="A163" s="197">
        <v>1.7169999999999981</v>
      </c>
      <c r="B163" s="198" t="s">
        <v>225</v>
      </c>
      <c r="C163" s="199" t="s">
        <v>34</v>
      </c>
      <c r="D163" s="200">
        <v>7</v>
      </c>
      <c r="E163" s="200">
        <v>0</v>
      </c>
      <c r="F163" s="200">
        <f t="shared" si="6"/>
        <v>0</v>
      </c>
    </row>
    <row r="164" spans="1:9" ht="20.399999999999999" x14ac:dyDescent="0.3">
      <c r="A164" s="197">
        <v>1.717999999999998</v>
      </c>
      <c r="B164" s="198" t="s">
        <v>226</v>
      </c>
      <c r="C164" s="199" t="s">
        <v>209</v>
      </c>
      <c r="D164" s="200">
        <v>1</v>
      </c>
      <c r="E164" s="200">
        <v>0</v>
      </c>
      <c r="F164" s="200">
        <f t="shared" si="6"/>
        <v>0</v>
      </c>
    </row>
    <row r="166" spans="1:9" s="107" customFormat="1" x14ac:dyDescent="0.3">
      <c r="A166" s="197"/>
      <c r="B166" s="198" t="s">
        <v>239</v>
      </c>
      <c r="C166" s="199"/>
      <c r="D166" s="200"/>
      <c r="E166" s="200"/>
      <c r="F166" s="200">
        <f>SUM(F147:F165)</f>
        <v>0</v>
      </c>
      <c r="G166" s="118"/>
      <c r="H166" s="119"/>
      <c r="I166" s="119"/>
    </row>
    <row r="167" spans="1:9" s="107" customFormat="1" x14ac:dyDescent="0.3">
      <c r="A167" s="197"/>
      <c r="B167" s="198"/>
      <c r="C167" s="199"/>
      <c r="D167" s="200"/>
      <c r="E167" s="200"/>
      <c r="F167" s="200"/>
      <c r="G167" s="118"/>
      <c r="H167" s="119"/>
      <c r="I167" s="119"/>
    </row>
    <row r="168" spans="1:9" s="107" customFormat="1" x14ac:dyDescent="0.3">
      <c r="A168" s="197"/>
      <c r="B168" s="198"/>
      <c r="C168" s="199"/>
      <c r="D168" s="200"/>
      <c r="E168" s="200"/>
      <c r="F168" s="200"/>
      <c r="G168" s="118"/>
      <c r="H168" s="119"/>
      <c r="I168" s="119"/>
    </row>
    <row r="169" spans="1:9" x14ac:dyDescent="0.3">
      <c r="A169" s="197">
        <v>1.8</v>
      </c>
      <c r="B169" s="198" t="s">
        <v>240</v>
      </c>
    </row>
    <row r="170" spans="1:9" ht="30.6" x14ac:dyDescent="0.3">
      <c r="A170" s="197">
        <v>1.8009999999999999</v>
      </c>
      <c r="B170" s="198" t="s">
        <v>208</v>
      </c>
      <c r="C170" s="199" t="s">
        <v>209</v>
      </c>
      <c r="D170" s="200">
        <v>1</v>
      </c>
      <c r="E170" s="200">
        <v>0</v>
      </c>
      <c r="F170" s="200">
        <f t="shared" ref="F170:F187" si="7">E170*D170</f>
        <v>0</v>
      </c>
    </row>
    <row r="171" spans="1:9" ht="51" x14ac:dyDescent="0.3">
      <c r="A171" s="197">
        <v>1.8019999999999998</v>
      </c>
      <c r="B171" s="198" t="s">
        <v>210</v>
      </c>
      <c r="C171" s="199" t="s">
        <v>209</v>
      </c>
      <c r="D171" s="200">
        <v>1</v>
      </c>
      <c r="E171" s="200">
        <v>0</v>
      </c>
      <c r="F171" s="200">
        <f t="shared" si="7"/>
        <v>0</v>
      </c>
    </row>
    <row r="172" spans="1:9" ht="20.399999999999999" x14ac:dyDescent="0.3">
      <c r="A172" s="197">
        <v>1.8029999999999997</v>
      </c>
      <c r="B172" s="198" t="s">
        <v>211</v>
      </c>
      <c r="C172" s="199" t="s">
        <v>209</v>
      </c>
      <c r="D172" s="200">
        <v>1</v>
      </c>
      <c r="E172" s="200">
        <v>0</v>
      </c>
      <c r="F172" s="200">
        <f t="shared" si="7"/>
        <v>0</v>
      </c>
    </row>
    <row r="173" spans="1:9" ht="57.6" customHeight="1" x14ac:dyDescent="0.3">
      <c r="A173" s="197">
        <v>1.8039999999999996</v>
      </c>
      <c r="B173" s="198" t="s">
        <v>212</v>
      </c>
      <c r="C173" s="199" t="s">
        <v>209</v>
      </c>
      <c r="D173" s="200">
        <v>1</v>
      </c>
      <c r="E173" s="200">
        <v>0</v>
      </c>
      <c r="F173" s="200">
        <f t="shared" si="7"/>
        <v>0</v>
      </c>
    </row>
    <row r="174" spans="1:9" ht="20.399999999999999" x14ac:dyDescent="0.3">
      <c r="A174" s="197">
        <v>1.8049999999999995</v>
      </c>
      <c r="B174" s="198" t="s">
        <v>213</v>
      </c>
      <c r="C174" s="199" t="s">
        <v>34</v>
      </c>
      <c r="D174" s="200">
        <v>7</v>
      </c>
      <c r="E174" s="200">
        <v>0</v>
      </c>
      <c r="F174" s="200">
        <f t="shared" si="7"/>
        <v>0</v>
      </c>
    </row>
    <row r="175" spans="1:9" ht="20.399999999999999" x14ac:dyDescent="0.3">
      <c r="A175" s="197">
        <v>1.8059999999999994</v>
      </c>
      <c r="B175" s="198" t="s">
        <v>211</v>
      </c>
      <c r="C175" s="199" t="s">
        <v>209</v>
      </c>
      <c r="D175" s="200">
        <v>1</v>
      </c>
      <c r="E175" s="200">
        <v>0</v>
      </c>
      <c r="F175" s="200">
        <f t="shared" si="7"/>
        <v>0</v>
      </c>
    </row>
    <row r="176" spans="1:9" ht="30.6" x14ac:dyDescent="0.3">
      <c r="A176" s="197">
        <v>1.8069999999999993</v>
      </c>
      <c r="B176" s="198" t="s">
        <v>214</v>
      </c>
      <c r="C176" s="199" t="s">
        <v>209</v>
      </c>
      <c r="D176" s="200">
        <v>15</v>
      </c>
      <c r="E176" s="200">
        <v>0</v>
      </c>
      <c r="F176" s="200">
        <f t="shared" si="7"/>
        <v>0</v>
      </c>
    </row>
    <row r="177" spans="1:9" ht="40.799999999999997" x14ac:dyDescent="0.3">
      <c r="A177" s="197">
        <v>1.8079999999999992</v>
      </c>
      <c r="B177" s="198" t="s">
        <v>215</v>
      </c>
      <c r="C177" s="199" t="s">
        <v>209</v>
      </c>
      <c r="D177" s="200">
        <v>1</v>
      </c>
      <c r="E177" s="200">
        <v>0</v>
      </c>
      <c r="F177" s="200">
        <f t="shared" si="7"/>
        <v>0</v>
      </c>
    </row>
    <row r="178" spans="1:9" ht="40.799999999999997" x14ac:dyDescent="0.3">
      <c r="A178" s="197">
        <v>1.8089999999999991</v>
      </c>
      <c r="B178" s="198" t="s">
        <v>216</v>
      </c>
      <c r="C178" s="199" t="s">
        <v>209</v>
      </c>
      <c r="D178" s="200">
        <v>1</v>
      </c>
      <c r="E178" s="200">
        <v>0</v>
      </c>
      <c r="F178" s="200">
        <f t="shared" si="7"/>
        <v>0</v>
      </c>
    </row>
    <row r="179" spans="1:9" ht="20.399999999999999" x14ac:dyDescent="0.3">
      <c r="A179" s="197">
        <v>1.8099999999999989</v>
      </c>
      <c r="B179" s="198" t="s">
        <v>217</v>
      </c>
      <c r="C179" s="199" t="s">
        <v>209</v>
      </c>
      <c r="D179" s="200">
        <v>1</v>
      </c>
      <c r="E179" s="200">
        <v>0</v>
      </c>
      <c r="F179" s="200">
        <f t="shared" si="7"/>
        <v>0</v>
      </c>
    </row>
    <row r="180" spans="1:9" ht="20.399999999999999" x14ac:dyDescent="0.3">
      <c r="A180" s="197">
        <v>1.8109999999999988</v>
      </c>
      <c r="B180" s="198" t="s">
        <v>218</v>
      </c>
      <c r="C180" s="199" t="s">
        <v>219</v>
      </c>
      <c r="D180" s="200">
        <v>1</v>
      </c>
      <c r="E180" s="200">
        <v>0</v>
      </c>
      <c r="F180" s="200">
        <f t="shared" si="7"/>
        <v>0</v>
      </c>
    </row>
    <row r="181" spans="1:9" ht="20.399999999999999" x14ac:dyDescent="0.3">
      <c r="A181" s="197">
        <v>1.8119999999999987</v>
      </c>
      <c r="B181" s="198" t="s">
        <v>220</v>
      </c>
      <c r="C181" s="199" t="s">
        <v>209</v>
      </c>
      <c r="D181" s="200">
        <v>1</v>
      </c>
      <c r="E181" s="200">
        <v>0</v>
      </c>
      <c r="F181" s="200">
        <f t="shared" si="7"/>
        <v>0</v>
      </c>
    </row>
    <row r="182" spans="1:9" ht="20.399999999999999" x14ac:dyDescent="0.3">
      <c r="A182" s="197">
        <v>1.8129999999999986</v>
      </c>
      <c r="B182" s="198" t="s">
        <v>221</v>
      </c>
      <c r="C182" s="199" t="s">
        <v>209</v>
      </c>
      <c r="D182" s="200">
        <v>1</v>
      </c>
      <c r="E182" s="200">
        <v>0</v>
      </c>
      <c r="F182" s="200">
        <f t="shared" si="7"/>
        <v>0</v>
      </c>
    </row>
    <row r="183" spans="1:9" ht="20.399999999999999" x14ac:dyDescent="0.3">
      <c r="A183" s="197">
        <v>1.8139999999999985</v>
      </c>
      <c r="B183" s="198" t="s">
        <v>222</v>
      </c>
      <c r="C183" s="199" t="s">
        <v>209</v>
      </c>
      <c r="D183" s="200">
        <v>1</v>
      </c>
      <c r="E183" s="200">
        <v>0</v>
      </c>
      <c r="F183" s="200">
        <f t="shared" si="7"/>
        <v>0</v>
      </c>
    </row>
    <row r="184" spans="1:9" ht="20.399999999999999" x14ac:dyDescent="0.3">
      <c r="A184" s="197">
        <v>1.8149999999999984</v>
      </c>
      <c r="B184" s="198" t="s">
        <v>223</v>
      </c>
      <c r="C184" s="199" t="s">
        <v>209</v>
      </c>
      <c r="D184" s="200">
        <v>1</v>
      </c>
      <c r="E184" s="200">
        <v>0</v>
      </c>
      <c r="F184" s="200">
        <f t="shared" si="7"/>
        <v>0</v>
      </c>
    </row>
    <row r="185" spans="1:9" ht="20.399999999999999" x14ac:dyDescent="0.3">
      <c r="A185" s="197">
        <v>1.8159999999999983</v>
      </c>
      <c r="B185" s="198" t="s">
        <v>224</v>
      </c>
      <c r="C185" s="199" t="s">
        <v>209</v>
      </c>
      <c r="D185" s="200">
        <v>1</v>
      </c>
      <c r="E185" s="200">
        <v>0</v>
      </c>
      <c r="F185" s="200">
        <f t="shared" si="7"/>
        <v>0</v>
      </c>
    </row>
    <row r="186" spans="1:9" ht="40.799999999999997" x14ac:dyDescent="0.3">
      <c r="A186" s="197">
        <v>1.8169999999999982</v>
      </c>
      <c r="B186" s="198" t="s">
        <v>225</v>
      </c>
      <c r="C186" s="199" t="s">
        <v>34</v>
      </c>
      <c r="D186" s="200">
        <v>7</v>
      </c>
      <c r="E186" s="200">
        <v>0</v>
      </c>
      <c r="F186" s="200">
        <f t="shared" si="7"/>
        <v>0</v>
      </c>
    </row>
    <row r="187" spans="1:9" ht="20.399999999999999" x14ac:dyDescent="0.3">
      <c r="A187" s="197">
        <v>1.8179999999999981</v>
      </c>
      <c r="B187" s="198" t="s">
        <v>226</v>
      </c>
      <c r="C187" s="199" t="s">
        <v>209</v>
      </c>
      <c r="D187" s="200">
        <v>1</v>
      </c>
      <c r="E187" s="200">
        <v>0</v>
      </c>
      <c r="F187" s="200">
        <f t="shared" si="7"/>
        <v>0</v>
      </c>
    </row>
    <row r="189" spans="1:9" s="107" customFormat="1" x14ac:dyDescent="0.3">
      <c r="A189" s="197"/>
      <c r="B189" s="198" t="s">
        <v>241</v>
      </c>
      <c r="C189" s="199"/>
      <c r="D189" s="200"/>
      <c r="E189" s="200"/>
      <c r="F189" s="200">
        <f>SUM(F170:F188)</f>
        <v>0</v>
      </c>
      <c r="G189" s="118"/>
      <c r="H189" s="119"/>
      <c r="I189" s="119"/>
    </row>
    <row r="190" spans="1:9" s="107" customFormat="1" x14ac:dyDescent="0.3">
      <c r="A190" s="197"/>
      <c r="B190" s="198"/>
      <c r="C190" s="199"/>
      <c r="D190" s="200"/>
      <c r="E190" s="200"/>
      <c r="F190" s="200"/>
      <c r="G190" s="118"/>
      <c r="H190" s="119"/>
      <c r="I190" s="119"/>
    </row>
    <row r="191" spans="1:9" s="107" customFormat="1" x14ac:dyDescent="0.3">
      <c r="A191" s="197"/>
      <c r="B191" s="198"/>
      <c r="C191" s="199"/>
      <c r="D191" s="200"/>
      <c r="E191" s="200"/>
      <c r="F191" s="200"/>
      <c r="G191" s="118"/>
      <c r="H191" s="119"/>
      <c r="I191" s="119"/>
    </row>
    <row r="192" spans="1:9" x14ac:dyDescent="0.3">
      <c r="A192" s="197">
        <v>1.9</v>
      </c>
      <c r="B192" s="198" t="s">
        <v>242</v>
      </c>
    </row>
    <row r="193" spans="1:6" ht="30.6" x14ac:dyDescent="0.3">
      <c r="A193" s="197">
        <v>1.9009999999999998</v>
      </c>
      <c r="B193" s="198" t="s">
        <v>243</v>
      </c>
      <c r="C193" s="199" t="s">
        <v>219</v>
      </c>
      <c r="D193" s="200">
        <v>1</v>
      </c>
      <c r="E193" s="200">
        <v>0</v>
      </c>
      <c r="F193" s="200">
        <f>E193*D193</f>
        <v>0</v>
      </c>
    </row>
    <row r="194" spans="1:6" x14ac:dyDescent="0.3">
      <c r="A194" s="197">
        <v>1.9019999999999997</v>
      </c>
      <c r="B194" s="198" t="s">
        <v>244</v>
      </c>
      <c r="C194" s="199" t="s">
        <v>209</v>
      </c>
      <c r="D194" s="200">
        <v>1</v>
      </c>
      <c r="E194" s="200">
        <v>0</v>
      </c>
      <c r="F194" s="200">
        <f>E194*D194</f>
        <v>0</v>
      </c>
    </row>
    <row r="195" spans="1:6" ht="40.799999999999997" x14ac:dyDescent="0.3">
      <c r="A195" s="197">
        <v>1.9029999999999996</v>
      </c>
      <c r="B195" s="198" t="s">
        <v>245</v>
      </c>
      <c r="C195" s="199" t="s">
        <v>34</v>
      </c>
      <c r="D195" s="200">
        <v>70</v>
      </c>
      <c r="E195" s="200">
        <v>0</v>
      </c>
      <c r="F195" s="200">
        <f>E195*D195</f>
        <v>0</v>
      </c>
    </row>
    <row r="196" spans="1:6" x14ac:dyDescent="0.3">
      <c r="A196" s="197">
        <v>1.9039999999999995</v>
      </c>
      <c r="B196" s="198" t="s">
        <v>246</v>
      </c>
      <c r="C196" s="199" t="s">
        <v>209</v>
      </c>
      <c r="D196" s="200">
        <v>1</v>
      </c>
      <c r="E196" s="200">
        <v>0</v>
      </c>
      <c r="F196" s="200">
        <f>E196*D196</f>
        <v>0</v>
      </c>
    </row>
    <row r="198" spans="1:6" x14ac:dyDescent="0.3">
      <c r="A198" s="197">
        <v>1.1000000000000001</v>
      </c>
      <c r="B198" s="198" t="s">
        <v>247</v>
      </c>
      <c r="E198" s="200">
        <v>0</v>
      </c>
      <c r="F198" s="200">
        <f t="shared" ref="F198:F213" si="8">E198*D198</f>
        <v>0</v>
      </c>
    </row>
    <row r="199" spans="1:6" x14ac:dyDescent="0.3">
      <c r="A199" s="197">
        <v>1.101</v>
      </c>
      <c r="B199" s="198" t="s">
        <v>248</v>
      </c>
      <c r="C199" s="199" t="s">
        <v>219</v>
      </c>
      <c r="D199" s="200">
        <v>1</v>
      </c>
      <c r="E199" s="200">
        <v>0</v>
      </c>
      <c r="F199" s="200">
        <f t="shared" si="8"/>
        <v>0</v>
      </c>
    </row>
    <row r="200" spans="1:6" x14ac:dyDescent="0.3">
      <c r="A200" s="197">
        <v>1.1019999999999999</v>
      </c>
      <c r="B200" s="198" t="s">
        <v>249</v>
      </c>
      <c r="C200" s="199" t="s">
        <v>209</v>
      </c>
      <c r="D200" s="200">
        <v>1</v>
      </c>
      <c r="E200" s="200">
        <v>0</v>
      </c>
      <c r="F200" s="200">
        <f t="shared" si="8"/>
        <v>0</v>
      </c>
    </row>
    <row r="201" spans="1:6" x14ac:dyDescent="0.3">
      <c r="A201" s="197">
        <v>1.1029999999999998</v>
      </c>
      <c r="B201" s="198" t="s">
        <v>250</v>
      </c>
      <c r="C201" s="199" t="s">
        <v>34</v>
      </c>
      <c r="D201" s="200">
        <v>50</v>
      </c>
      <c r="E201" s="200">
        <v>0</v>
      </c>
      <c r="F201" s="200">
        <f t="shared" si="8"/>
        <v>0</v>
      </c>
    </row>
    <row r="202" spans="1:6" x14ac:dyDescent="0.3">
      <c r="A202" s="197">
        <v>1.1039999999999996</v>
      </c>
      <c r="B202" s="198" t="s">
        <v>251</v>
      </c>
      <c r="C202" s="199" t="s">
        <v>209</v>
      </c>
      <c r="D202" s="200">
        <v>3</v>
      </c>
      <c r="E202" s="200">
        <v>0</v>
      </c>
      <c r="F202" s="200">
        <f t="shared" si="8"/>
        <v>0</v>
      </c>
    </row>
    <row r="203" spans="1:6" x14ac:dyDescent="0.3">
      <c r="A203" s="197">
        <v>1.1049999999999995</v>
      </c>
      <c r="B203" s="198" t="s">
        <v>252</v>
      </c>
      <c r="C203" s="199" t="s">
        <v>209</v>
      </c>
      <c r="D203" s="200">
        <v>3</v>
      </c>
      <c r="E203" s="200">
        <v>0</v>
      </c>
      <c r="F203" s="200">
        <f t="shared" si="8"/>
        <v>0</v>
      </c>
    </row>
    <row r="204" spans="1:6" ht="30.6" x14ac:dyDescent="0.3">
      <c r="A204" s="197">
        <v>1.1059999999999994</v>
      </c>
      <c r="B204" s="198" t="s">
        <v>253</v>
      </c>
      <c r="C204" s="199" t="s">
        <v>34</v>
      </c>
      <c r="D204" s="200">
        <v>10</v>
      </c>
      <c r="E204" s="200">
        <v>0</v>
      </c>
      <c r="F204" s="200">
        <f t="shared" si="8"/>
        <v>0</v>
      </c>
    </row>
    <row r="205" spans="1:6" x14ac:dyDescent="0.3">
      <c r="A205" s="197">
        <v>1.1069999999999993</v>
      </c>
      <c r="B205" s="198" t="s">
        <v>254</v>
      </c>
      <c r="C205" s="199" t="s">
        <v>209</v>
      </c>
      <c r="D205" s="200">
        <v>1</v>
      </c>
      <c r="E205" s="200">
        <v>0</v>
      </c>
      <c r="F205" s="200">
        <f t="shared" si="8"/>
        <v>0</v>
      </c>
    </row>
    <row r="206" spans="1:6" ht="20.399999999999999" x14ac:dyDescent="0.3">
      <c r="A206" s="197">
        <v>1.1079999999999992</v>
      </c>
      <c r="B206" s="198" t="s">
        <v>255</v>
      </c>
      <c r="C206" s="199" t="s">
        <v>209</v>
      </c>
      <c r="D206" s="200">
        <v>1</v>
      </c>
      <c r="E206" s="200">
        <v>0</v>
      </c>
      <c r="F206" s="200">
        <f t="shared" si="8"/>
        <v>0</v>
      </c>
    </row>
    <row r="207" spans="1:6" x14ac:dyDescent="0.3">
      <c r="A207" s="197">
        <v>1.1089999999999991</v>
      </c>
      <c r="B207" s="198" t="s">
        <v>256</v>
      </c>
      <c r="C207" s="199" t="s">
        <v>209</v>
      </c>
      <c r="D207" s="200">
        <v>1</v>
      </c>
      <c r="E207" s="200">
        <v>0</v>
      </c>
      <c r="F207" s="200">
        <f t="shared" si="8"/>
        <v>0</v>
      </c>
    </row>
    <row r="208" spans="1:6" x14ac:dyDescent="0.3">
      <c r="A208" s="197">
        <v>1.109999999999999</v>
      </c>
      <c r="B208" s="198" t="s">
        <v>257</v>
      </c>
      <c r="C208" s="199" t="s">
        <v>34</v>
      </c>
      <c r="D208" s="200">
        <v>4</v>
      </c>
      <c r="E208" s="200">
        <v>0</v>
      </c>
      <c r="F208" s="200">
        <f t="shared" si="8"/>
        <v>0</v>
      </c>
    </row>
    <row r="209" spans="1:9" x14ac:dyDescent="0.3">
      <c r="A209" s="197">
        <v>1.1109999999999989</v>
      </c>
      <c r="B209" s="198" t="s">
        <v>258</v>
      </c>
      <c r="C209" s="199" t="s">
        <v>209</v>
      </c>
      <c r="D209" s="200">
        <v>1</v>
      </c>
      <c r="E209" s="200">
        <v>0</v>
      </c>
      <c r="F209" s="200">
        <f t="shared" si="8"/>
        <v>0</v>
      </c>
    </row>
    <row r="210" spans="1:9" x14ac:dyDescent="0.3">
      <c r="A210" s="197">
        <v>1.1119999999999988</v>
      </c>
      <c r="B210" s="198" t="s">
        <v>259</v>
      </c>
      <c r="C210" s="199" t="s">
        <v>209</v>
      </c>
      <c r="D210" s="200">
        <v>1</v>
      </c>
      <c r="E210" s="200">
        <v>0</v>
      </c>
      <c r="F210" s="200">
        <f t="shared" si="8"/>
        <v>0</v>
      </c>
    </row>
    <row r="211" spans="1:9" ht="20.399999999999999" x14ac:dyDescent="0.3">
      <c r="A211" s="197">
        <v>1.1129999999999987</v>
      </c>
      <c r="B211" s="198" t="s">
        <v>260</v>
      </c>
      <c r="C211" s="199" t="s">
        <v>219</v>
      </c>
      <c r="D211" s="200">
        <v>1</v>
      </c>
      <c r="E211" s="200">
        <v>0</v>
      </c>
      <c r="F211" s="200">
        <f t="shared" si="8"/>
        <v>0</v>
      </c>
    </row>
    <row r="212" spans="1:9" ht="20.399999999999999" x14ac:dyDescent="0.3">
      <c r="A212" s="197">
        <v>1.1139999999999985</v>
      </c>
      <c r="B212" s="198" t="s">
        <v>261</v>
      </c>
      <c r="C212" s="199" t="s">
        <v>209</v>
      </c>
      <c r="D212" s="200">
        <v>8</v>
      </c>
      <c r="E212" s="200">
        <v>0</v>
      </c>
      <c r="F212" s="200">
        <f t="shared" si="8"/>
        <v>0</v>
      </c>
    </row>
    <row r="213" spans="1:9" x14ac:dyDescent="0.3">
      <c r="A213" s="197">
        <v>1.1149999999999984</v>
      </c>
      <c r="B213" s="198" t="s">
        <v>262</v>
      </c>
      <c r="C213" s="199" t="s">
        <v>209</v>
      </c>
      <c r="D213" s="200">
        <v>8</v>
      </c>
      <c r="E213" s="200">
        <v>0</v>
      </c>
      <c r="F213" s="200">
        <f t="shared" si="8"/>
        <v>0</v>
      </c>
    </row>
    <row r="214" spans="1:9" x14ac:dyDescent="0.3">
      <c r="A214" s="197">
        <v>1.1159999999999983</v>
      </c>
    </row>
    <row r="215" spans="1:9" s="107" customFormat="1" x14ac:dyDescent="0.3">
      <c r="A215" s="197">
        <v>1.1169999999999982</v>
      </c>
      <c r="B215" s="198" t="s">
        <v>263</v>
      </c>
      <c r="C215" s="199"/>
      <c r="D215" s="200"/>
      <c r="E215" s="200"/>
      <c r="F215" s="200">
        <f>SUM(F193:F214)</f>
        <v>0</v>
      </c>
      <c r="G215" s="118"/>
      <c r="H215" s="119"/>
      <c r="I215" s="119"/>
    </row>
    <row r="216" spans="1:9" s="107" customFormat="1" x14ac:dyDescent="0.3">
      <c r="A216" s="197"/>
      <c r="B216" s="198"/>
      <c r="C216" s="199"/>
      <c r="D216" s="200"/>
      <c r="E216" s="200"/>
      <c r="F216" s="200"/>
      <c r="G216" s="118"/>
      <c r="H216" s="119"/>
      <c r="I216" s="119"/>
    </row>
    <row r="217" spans="1:9" s="107" customFormat="1" x14ac:dyDescent="0.3">
      <c r="A217" s="197"/>
      <c r="B217" s="198"/>
      <c r="C217" s="199"/>
      <c r="D217" s="200"/>
      <c r="E217" s="200"/>
      <c r="F217" s="200"/>
      <c r="G217" s="118"/>
      <c r="H217" s="119"/>
      <c r="I217" s="119"/>
    </row>
    <row r="218" spans="1:9" x14ac:dyDescent="0.3">
      <c r="A218" s="197">
        <v>1.1200000000000001</v>
      </c>
      <c r="B218" s="198" t="s">
        <v>264</v>
      </c>
    </row>
    <row r="219" spans="1:9" ht="20.399999999999999" x14ac:dyDescent="0.3">
      <c r="A219" s="197">
        <v>1.121</v>
      </c>
      <c r="B219" s="198" t="s">
        <v>265</v>
      </c>
      <c r="C219" s="199" t="s">
        <v>34</v>
      </c>
      <c r="D219" s="200">
        <v>220</v>
      </c>
      <c r="E219" s="200">
        <v>0</v>
      </c>
      <c r="F219" s="200">
        <f t="shared" ref="F219:F227" si="9">E219*D219</f>
        <v>0</v>
      </c>
    </row>
    <row r="220" spans="1:9" ht="20.399999999999999" x14ac:dyDescent="0.3">
      <c r="A220" s="197">
        <v>1.1219999999999999</v>
      </c>
      <c r="B220" s="198" t="s">
        <v>266</v>
      </c>
      <c r="C220" s="199" t="s">
        <v>219</v>
      </c>
      <c r="D220" s="200">
        <v>1</v>
      </c>
      <c r="E220" s="200">
        <v>0</v>
      </c>
      <c r="F220" s="200">
        <f t="shared" si="9"/>
        <v>0</v>
      </c>
    </row>
    <row r="221" spans="1:9" ht="61.2" x14ac:dyDescent="0.3">
      <c r="A221" s="197">
        <v>1.1229999999999998</v>
      </c>
      <c r="B221" s="198" t="s">
        <v>267</v>
      </c>
      <c r="C221" s="199" t="s">
        <v>34</v>
      </c>
      <c r="D221" s="200">
        <v>160</v>
      </c>
      <c r="E221" s="200">
        <v>0</v>
      </c>
      <c r="F221" s="200">
        <f t="shared" si="9"/>
        <v>0</v>
      </c>
    </row>
    <row r="222" spans="1:9" ht="20.399999999999999" x14ac:dyDescent="0.3">
      <c r="A222" s="197">
        <v>1.1239999999999997</v>
      </c>
      <c r="B222" s="198" t="s">
        <v>268</v>
      </c>
      <c r="C222" s="199" t="s">
        <v>209</v>
      </c>
      <c r="D222" s="200">
        <v>8</v>
      </c>
      <c r="E222" s="200">
        <v>0</v>
      </c>
      <c r="F222" s="200">
        <f t="shared" si="9"/>
        <v>0</v>
      </c>
    </row>
    <row r="223" spans="1:9" ht="61.2" x14ac:dyDescent="0.3">
      <c r="A223" s="197">
        <v>1.1249999999999996</v>
      </c>
      <c r="B223" s="198" t="s">
        <v>269</v>
      </c>
      <c r="C223" s="199" t="s">
        <v>34</v>
      </c>
      <c r="D223" s="200">
        <v>90</v>
      </c>
      <c r="E223" s="200">
        <v>0</v>
      </c>
      <c r="F223" s="200">
        <f t="shared" si="9"/>
        <v>0</v>
      </c>
    </row>
    <row r="224" spans="1:9" x14ac:dyDescent="0.3">
      <c r="A224" s="197">
        <v>1.1259999999999994</v>
      </c>
      <c r="B224" s="198" t="s">
        <v>270</v>
      </c>
      <c r="C224" s="199" t="s">
        <v>209</v>
      </c>
      <c r="D224" s="200">
        <v>8</v>
      </c>
      <c r="E224" s="200">
        <v>0</v>
      </c>
      <c r="F224" s="200">
        <f t="shared" si="9"/>
        <v>0</v>
      </c>
    </row>
    <row r="225" spans="1:9" x14ac:dyDescent="0.3">
      <c r="A225" s="197">
        <v>1.1269999999999993</v>
      </c>
      <c r="B225" s="198" t="s">
        <v>271</v>
      </c>
      <c r="C225" s="199" t="s">
        <v>209</v>
      </c>
      <c r="D225" s="200">
        <v>4</v>
      </c>
      <c r="E225" s="200">
        <v>0</v>
      </c>
      <c r="F225" s="200">
        <f t="shared" si="9"/>
        <v>0</v>
      </c>
    </row>
    <row r="226" spans="1:9" ht="61.2" x14ac:dyDescent="0.3">
      <c r="A226" s="197">
        <v>1.1279999999999992</v>
      </c>
      <c r="B226" s="198" t="s">
        <v>272</v>
      </c>
      <c r="C226" s="199" t="s">
        <v>34</v>
      </c>
      <c r="D226" s="200">
        <v>25</v>
      </c>
      <c r="E226" s="200">
        <v>0</v>
      </c>
      <c r="F226" s="200">
        <f t="shared" si="9"/>
        <v>0</v>
      </c>
    </row>
    <row r="227" spans="1:9" ht="20.399999999999999" x14ac:dyDescent="0.3">
      <c r="A227" s="197">
        <v>1.1289999999999991</v>
      </c>
      <c r="B227" s="198" t="s">
        <v>273</v>
      </c>
      <c r="C227" s="199" t="s">
        <v>209</v>
      </c>
      <c r="D227" s="200">
        <v>1</v>
      </c>
      <c r="E227" s="200">
        <v>0</v>
      </c>
      <c r="F227" s="200">
        <f t="shared" si="9"/>
        <v>0</v>
      </c>
    </row>
    <row r="229" spans="1:9" x14ac:dyDescent="0.3">
      <c r="A229" s="197">
        <v>1.1299999999999999</v>
      </c>
      <c r="B229" s="198" t="s">
        <v>274</v>
      </c>
    </row>
    <row r="230" spans="1:9" ht="40.799999999999997" x14ac:dyDescent="0.3">
      <c r="A230" s="197">
        <v>1.1309999999999998</v>
      </c>
      <c r="B230" s="198" t="s">
        <v>275</v>
      </c>
      <c r="C230" s="199" t="s">
        <v>209</v>
      </c>
      <c r="D230" s="200">
        <v>1</v>
      </c>
      <c r="E230" s="200">
        <v>0</v>
      </c>
      <c r="F230" s="200">
        <f>E230*D230</f>
        <v>0</v>
      </c>
    </row>
    <row r="231" spans="1:9" ht="30.6" x14ac:dyDescent="0.3">
      <c r="A231" s="197">
        <v>1.1319999999999997</v>
      </c>
      <c r="B231" s="198" t="s">
        <v>276</v>
      </c>
      <c r="C231" s="199" t="s">
        <v>209</v>
      </c>
      <c r="D231" s="200">
        <v>1</v>
      </c>
      <c r="E231" s="200">
        <v>0</v>
      </c>
      <c r="F231" s="200">
        <f>E231*D231</f>
        <v>0</v>
      </c>
    </row>
    <row r="232" spans="1:9" ht="51" x14ac:dyDescent="0.3">
      <c r="A232" s="197">
        <v>1.1329999999999996</v>
      </c>
      <c r="B232" s="198" t="s">
        <v>277</v>
      </c>
      <c r="C232" s="199" t="s">
        <v>209</v>
      </c>
      <c r="D232" s="200">
        <v>1</v>
      </c>
      <c r="E232" s="200">
        <v>0</v>
      </c>
      <c r="F232" s="200">
        <f>E232*D232</f>
        <v>0</v>
      </c>
    </row>
    <row r="233" spans="1:9" ht="20.399999999999999" x14ac:dyDescent="0.3">
      <c r="A233" s="197">
        <v>1.1339999999999995</v>
      </c>
      <c r="B233" s="198" t="s">
        <v>278</v>
      </c>
      <c r="C233" s="199" t="s">
        <v>209</v>
      </c>
      <c r="D233" s="200">
        <v>1</v>
      </c>
      <c r="E233" s="200">
        <v>0</v>
      </c>
      <c r="F233" s="200">
        <f>E233*D233</f>
        <v>0</v>
      </c>
    </row>
    <row r="235" spans="1:9" s="107" customFormat="1" x14ac:dyDescent="0.3">
      <c r="A235" s="197"/>
      <c r="B235" s="198" t="s">
        <v>279</v>
      </c>
      <c r="C235" s="199"/>
      <c r="D235" s="200"/>
      <c r="E235" s="200"/>
      <c r="F235" s="200">
        <f>SUM(F219:F234)</f>
        <v>0</v>
      </c>
      <c r="G235" s="118"/>
      <c r="H235" s="119"/>
      <c r="I235" s="119"/>
    </row>
    <row r="236" spans="1:9" s="107" customFormat="1" x14ac:dyDescent="0.3">
      <c r="A236" s="197"/>
      <c r="B236" s="198"/>
      <c r="C236" s="199"/>
      <c r="D236" s="200"/>
      <c r="E236" s="200"/>
      <c r="F236" s="200"/>
      <c r="G236" s="118"/>
      <c r="H236" s="119"/>
      <c r="I236" s="119"/>
    </row>
    <row r="237" spans="1:9" s="107" customFormat="1" x14ac:dyDescent="0.3">
      <c r="A237" s="197"/>
      <c r="B237" s="198"/>
      <c r="C237" s="199"/>
      <c r="D237" s="200"/>
      <c r="E237" s="200"/>
      <c r="F237" s="200"/>
      <c r="G237" s="118"/>
      <c r="H237" s="119"/>
      <c r="I237" s="119"/>
    </row>
    <row r="238" spans="1:9" x14ac:dyDescent="0.3">
      <c r="A238" s="197">
        <v>1.1399999999999999</v>
      </c>
      <c r="B238" s="198" t="s">
        <v>280</v>
      </c>
    </row>
    <row r="239" spans="1:9" ht="40.799999999999997" x14ac:dyDescent="0.3">
      <c r="A239" s="197">
        <v>1.1409999999999998</v>
      </c>
      <c r="B239" s="198" t="s">
        <v>281</v>
      </c>
      <c r="C239" s="199" t="s">
        <v>209</v>
      </c>
      <c r="D239" s="200">
        <v>1</v>
      </c>
      <c r="E239" s="200">
        <v>0</v>
      </c>
      <c r="F239" s="200">
        <f t="shared" ref="F239:F250" si="10">E239*D239</f>
        <v>0</v>
      </c>
    </row>
    <row r="240" spans="1:9" ht="51" x14ac:dyDescent="0.3">
      <c r="A240" s="197">
        <v>1.1419999999999997</v>
      </c>
      <c r="B240" s="198" t="s">
        <v>277</v>
      </c>
      <c r="C240" s="199" t="s">
        <v>209</v>
      </c>
      <c r="D240" s="200">
        <v>1</v>
      </c>
      <c r="E240" s="200">
        <v>0</v>
      </c>
      <c r="F240" s="200">
        <f t="shared" si="10"/>
        <v>0</v>
      </c>
    </row>
    <row r="241" spans="1:6" ht="20.399999999999999" x14ac:dyDescent="0.3">
      <c r="A241" s="197">
        <v>1.1429999999999996</v>
      </c>
      <c r="B241" s="198" t="s">
        <v>282</v>
      </c>
      <c r="C241" s="199" t="s">
        <v>209</v>
      </c>
      <c r="D241" s="200">
        <v>1</v>
      </c>
      <c r="E241" s="200">
        <v>0</v>
      </c>
      <c r="F241" s="200">
        <f t="shared" si="10"/>
        <v>0</v>
      </c>
    </row>
    <row r="242" spans="1:6" ht="20.399999999999999" x14ac:dyDescent="0.3">
      <c r="A242" s="197">
        <v>1.1439999999999995</v>
      </c>
      <c r="B242" s="198" t="s">
        <v>283</v>
      </c>
      <c r="C242" s="199" t="s">
        <v>209</v>
      </c>
      <c r="D242" s="200">
        <v>1</v>
      </c>
      <c r="E242" s="200">
        <v>0</v>
      </c>
      <c r="F242" s="200">
        <f t="shared" si="10"/>
        <v>0</v>
      </c>
    </row>
    <row r="243" spans="1:6" ht="20.399999999999999" x14ac:dyDescent="0.3">
      <c r="A243" s="197">
        <v>1.1449999999999994</v>
      </c>
      <c r="B243" s="198" t="s">
        <v>284</v>
      </c>
      <c r="C243" s="199" t="s">
        <v>209</v>
      </c>
      <c r="D243" s="200">
        <v>1</v>
      </c>
      <c r="E243" s="200">
        <v>0</v>
      </c>
      <c r="F243" s="200">
        <f t="shared" si="10"/>
        <v>0</v>
      </c>
    </row>
    <row r="244" spans="1:6" ht="20.399999999999999" x14ac:dyDescent="0.3">
      <c r="A244" s="197">
        <v>1.1459999999999992</v>
      </c>
      <c r="B244" s="198" t="s">
        <v>285</v>
      </c>
      <c r="C244" s="199" t="s">
        <v>209</v>
      </c>
      <c r="D244" s="200">
        <v>12</v>
      </c>
      <c r="E244" s="200">
        <v>0</v>
      </c>
      <c r="F244" s="200">
        <f t="shared" si="10"/>
        <v>0</v>
      </c>
    </row>
    <row r="245" spans="1:6" ht="30.6" x14ac:dyDescent="0.3">
      <c r="A245" s="197">
        <v>1.1469999999999991</v>
      </c>
      <c r="B245" s="198" t="s">
        <v>286</v>
      </c>
      <c r="C245" s="199" t="s">
        <v>34</v>
      </c>
      <c r="D245" s="200">
        <v>20</v>
      </c>
      <c r="E245" s="200">
        <v>0</v>
      </c>
      <c r="F245" s="200">
        <f t="shared" si="10"/>
        <v>0</v>
      </c>
    </row>
    <row r="246" spans="1:6" x14ac:dyDescent="0.3">
      <c r="A246" s="197">
        <v>1.147999999999999</v>
      </c>
      <c r="B246" s="198" t="s">
        <v>287</v>
      </c>
      <c r="C246" s="199" t="s">
        <v>209</v>
      </c>
      <c r="D246" s="200">
        <v>1</v>
      </c>
      <c r="E246" s="200">
        <v>0</v>
      </c>
      <c r="F246" s="200">
        <f t="shared" si="10"/>
        <v>0</v>
      </c>
    </row>
    <row r="247" spans="1:6" ht="40.799999999999997" x14ac:dyDescent="0.3">
      <c r="A247" s="197">
        <v>1.1489999999999989</v>
      </c>
      <c r="B247" s="198" t="s">
        <v>288</v>
      </c>
      <c r="C247" s="199" t="s">
        <v>34</v>
      </c>
      <c r="D247" s="200">
        <v>20</v>
      </c>
      <c r="E247" s="200">
        <v>0</v>
      </c>
      <c r="F247" s="200">
        <f t="shared" si="10"/>
        <v>0</v>
      </c>
    </row>
    <row r="248" spans="1:6" x14ac:dyDescent="0.3">
      <c r="A248" s="197">
        <v>1.1499999999999988</v>
      </c>
      <c r="B248" s="198" t="s">
        <v>289</v>
      </c>
      <c r="C248" s="199" t="s">
        <v>209</v>
      </c>
      <c r="D248" s="200">
        <v>1</v>
      </c>
      <c r="E248" s="200">
        <v>0</v>
      </c>
      <c r="F248" s="200">
        <f t="shared" si="10"/>
        <v>0</v>
      </c>
    </row>
    <row r="249" spans="1:6" ht="20.399999999999999" x14ac:dyDescent="0.3">
      <c r="A249" s="197">
        <v>1.1509999999999987</v>
      </c>
      <c r="B249" s="198" t="s">
        <v>290</v>
      </c>
      <c r="C249" s="199" t="s">
        <v>34</v>
      </c>
      <c r="D249" s="200">
        <v>30</v>
      </c>
      <c r="E249" s="200">
        <v>0</v>
      </c>
      <c r="F249" s="200">
        <f t="shared" si="10"/>
        <v>0</v>
      </c>
    </row>
    <row r="250" spans="1:6" ht="40.799999999999997" x14ac:dyDescent="0.3">
      <c r="A250" s="197">
        <v>1.1519999999999986</v>
      </c>
      <c r="B250" s="198" t="s">
        <v>291</v>
      </c>
      <c r="C250" s="199" t="s">
        <v>219</v>
      </c>
      <c r="D250" s="200">
        <v>1</v>
      </c>
      <c r="E250" s="200">
        <v>0</v>
      </c>
      <c r="F250" s="200">
        <f t="shared" si="10"/>
        <v>0</v>
      </c>
    </row>
    <row r="252" spans="1:6" x14ac:dyDescent="0.3">
      <c r="B252" s="198" t="s">
        <v>292</v>
      </c>
      <c r="F252" s="200">
        <f>SUM(F239:F251)</f>
        <v>0</v>
      </c>
    </row>
    <row r="255" spans="1:6" x14ac:dyDescent="0.3">
      <c r="B255" s="198" t="s">
        <v>293</v>
      </c>
    </row>
    <row r="257" spans="1:9" x14ac:dyDescent="0.3">
      <c r="A257" s="197">
        <v>1.1000000000000001</v>
      </c>
      <c r="B257" s="198" t="s">
        <v>294</v>
      </c>
      <c r="F257" s="200">
        <f>F28</f>
        <v>0</v>
      </c>
    </row>
    <row r="258" spans="1:9" x14ac:dyDescent="0.3">
      <c r="A258" s="197">
        <f>A257+0.1</f>
        <v>1.2000000000000002</v>
      </c>
      <c r="B258" s="198" t="s">
        <v>228</v>
      </c>
      <c r="F258" s="200">
        <f>F51</f>
        <v>0</v>
      </c>
    </row>
    <row r="259" spans="1:9" x14ac:dyDescent="0.3">
      <c r="A259" s="197">
        <f t="shared" ref="A259:A267" si="11">A258+0.1</f>
        <v>1.3000000000000003</v>
      </c>
      <c r="B259" s="198" t="s">
        <v>230</v>
      </c>
      <c r="F259" s="200">
        <f>F74</f>
        <v>0</v>
      </c>
    </row>
    <row r="260" spans="1:9" x14ac:dyDescent="0.3">
      <c r="A260" s="197">
        <f t="shared" si="11"/>
        <v>1.4000000000000004</v>
      </c>
      <c r="B260" s="198" t="s">
        <v>232</v>
      </c>
      <c r="F260" s="200">
        <f>F97</f>
        <v>0</v>
      </c>
    </row>
    <row r="261" spans="1:9" x14ac:dyDescent="0.3">
      <c r="A261" s="197">
        <f t="shared" si="11"/>
        <v>1.5000000000000004</v>
      </c>
      <c r="B261" s="198" t="s">
        <v>234</v>
      </c>
      <c r="F261" s="200">
        <f>F120</f>
        <v>0</v>
      </c>
    </row>
    <row r="262" spans="1:9" x14ac:dyDescent="0.3">
      <c r="A262" s="197">
        <f t="shared" si="11"/>
        <v>1.6000000000000005</v>
      </c>
      <c r="B262" s="198" t="s">
        <v>236</v>
      </c>
      <c r="F262" s="200">
        <f>F143</f>
        <v>0</v>
      </c>
    </row>
    <row r="263" spans="1:9" x14ac:dyDescent="0.3">
      <c r="A263" s="197">
        <f t="shared" si="11"/>
        <v>1.7000000000000006</v>
      </c>
      <c r="B263" s="198" t="s">
        <v>238</v>
      </c>
      <c r="F263" s="200">
        <f>F166</f>
        <v>0</v>
      </c>
    </row>
    <row r="264" spans="1:9" x14ac:dyDescent="0.3">
      <c r="A264" s="197">
        <f t="shared" si="11"/>
        <v>1.8000000000000007</v>
      </c>
      <c r="B264" s="198" t="s">
        <v>295</v>
      </c>
      <c r="F264" s="200">
        <f>F189</f>
        <v>0</v>
      </c>
    </row>
    <row r="265" spans="1:9" x14ac:dyDescent="0.3">
      <c r="A265" s="197">
        <f t="shared" si="11"/>
        <v>1.9000000000000008</v>
      </c>
      <c r="B265" s="198" t="s">
        <v>296</v>
      </c>
      <c r="F265" s="200">
        <f>F215</f>
        <v>0</v>
      </c>
    </row>
    <row r="266" spans="1:9" x14ac:dyDescent="0.3">
      <c r="A266" s="197">
        <f t="shared" si="11"/>
        <v>2.0000000000000009</v>
      </c>
      <c r="B266" s="198" t="s">
        <v>297</v>
      </c>
      <c r="F266" s="200">
        <f>F235</f>
        <v>0</v>
      </c>
    </row>
    <row r="267" spans="1:9" x14ac:dyDescent="0.3">
      <c r="A267" s="197">
        <f t="shared" si="11"/>
        <v>2.100000000000001</v>
      </c>
      <c r="B267" s="198" t="s">
        <v>298</v>
      </c>
      <c r="F267" s="200">
        <f>F252</f>
        <v>0</v>
      </c>
    </row>
    <row r="269" spans="1:9" ht="20.399999999999999" x14ac:dyDescent="0.3">
      <c r="B269" s="198" t="s">
        <v>299</v>
      </c>
      <c r="F269" s="200">
        <f>SUM(F257:F268)</f>
        <v>0</v>
      </c>
    </row>
    <row r="271" spans="1:9" s="105" customFormat="1" x14ac:dyDescent="0.3">
      <c r="A271" s="197"/>
      <c r="B271" s="198"/>
      <c r="C271" s="199"/>
      <c r="D271" s="200"/>
      <c r="E271" s="200"/>
      <c r="F271" s="200"/>
      <c r="G271" s="120"/>
      <c r="H271" s="121"/>
      <c r="I271" s="121"/>
    </row>
  </sheetData>
  <mergeCells count="4">
    <mergeCell ref="A1:F1"/>
    <mergeCell ref="A2:F2"/>
    <mergeCell ref="A3:F3"/>
    <mergeCell ref="A4:F4"/>
  </mergeCells>
  <pageMargins left="0.6"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Cover Page</vt:lpstr>
      <vt:lpstr>F Summary</vt:lpstr>
      <vt:lpstr>1_PGS</vt:lpstr>
      <vt:lpstr>Preliminaries</vt:lpstr>
      <vt:lpstr>Provisional Sums</vt:lpstr>
      <vt:lpstr>Electrical Summary</vt:lpstr>
      <vt:lpstr>East Works</vt:lpstr>
      <vt:lpstr>Mechanical Summary</vt:lpstr>
      <vt:lpstr>Bill No 1</vt:lpstr>
      <vt:lpstr>Bill No 2</vt:lpstr>
      <vt:lpstr>'1_PGS'!Print_Area</vt:lpstr>
      <vt:lpstr>'Bill No 1'!Print_Area</vt:lpstr>
      <vt:lpstr>'Bill No 2'!Print_Area</vt:lpstr>
      <vt:lpstr>'Cover Page'!Print_Area</vt:lpstr>
      <vt:lpstr>'Electrical Summary'!Print_Area</vt:lpstr>
      <vt:lpstr>'F Summary'!Print_Area</vt:lpstr>
      <vt:lpstr>Preliminaries!Print_Area</vt:lpstr>
      <vt:lpstr>'1_PGS'!Print_Titles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Bokani</dc:creator>
  <cp:lastModifiedBy>Bokani Mlalazi</cp:lastModifiedBy>
  <cp:lastPrinted>2025-05-13T04:57:42Z</cp:lastPrinted>
  <dcterms:created xsi:type="dcterms:W3CDTF">2025-04-29T10:10:00Z</dcterms:created>
  <dcterms:modified xsi:type="dcterms:W3CDTF">2025-05-13T04:58:36Z</dcterms:modified>
</cp:coreProperties>
</file>